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STTCSN-Ctb\Formulaires de remboursement instances\"/>
    </mc:Choice>
  </mc:AlternateContent>
  <xr:revisionPtr revIDLastSave="0" documentId="13_ncr:1_{203CAFD8-B6FB-46B7-8417-CDAC2922E98C}" xr6:coauthVersionLast="47" xr6:coauthVersionMax="47" xr10:uidLastSave="{00000000-0000-0000-0000-000000000000}"/>
  <bookViews>
    <workbookView xWindow="20280" yWindow="-120" windowWidth="20730" windowHeight="11040" xr2:uid="{00000000-000D-0000-FFFF-FFFF00000000}"/>
  </bookViews>
  <sheets>
    <sheet name="Feuil1" sheetId="1" r:id="rId1"/>
    <sheet name="Feuil2" sheetId="2" state="hidden" r:id="rId2"/>
  </sheets>
  <definedNames>
    <definedName name="_xlnm.Print_Area" localSheetId="0">Feuil1!$A$1:$I$48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8" i="1" l="1"/>
  <c r="P20" i="1"/>
  <c r="F21" i="1"/>
  <c r="C21" i="1"/>
  <c r="F72" i="1"/>
  <c r="G72" i="1" s="1"/>
  <c r="F69" i="1"/>
  <c r="G69" i="1" s="1"/>
  <c r="P29" i="1" l="1"/>
  <c r="P27" i="1"/>
  <c r="P26" i="1"/>
  <c r="B27" i="1"/>
  <c r="C25" i="1"/>
  <c r="P30" i="1"/>
  <c r="P28" i="1"/>
  <c r="P25" i="1"/>
  <c r="P24" i="1"/>
  <c r="P23" i="1"/>
  <c r="P22" i="1"/>
  <c r="P21" i="1"/>
  <c r="I14" i="1"/>
  <c r="B31" i="1" l="1"/>
  <c r="C31" i="1"/>
  <c r="D31" i="1"/>
  <c r="E31" i="1"/>
  <c r="H31" i="1"/>
  <c r="G31" i="1"/>
  <c r="F31" i="1"/>
  <c r="F29" i="1"/>
  <c r="F27" i="1"/>
  <c r="F25" i="1"/>
  <c r="F23" i="1"/>
  <c r="E29" i="1"/>
  <c r="E27" i="1"/>
  <c r="E25" i="1"/>
  <c r="E23" i="1"/>
  <c r="E21" i="1"/>
  <c r="D29" i="1"/>
  <c r="D27" i="1"/>
  <c r="D25" i="1"/>
  <c r="D23" i="1"/>
  <c r="D21" i="1"/>
  <c r="C29" i="1"/>
  <c r="C27" i="1"/>
  <c r="C23" i="1"/>
  <c r="B29" i="1"/>
  <c r="B25" i="1"/>
  <c r="B23" i="1"/>
  <c r="B21" i="1"/>
  <c r="H29" i="1"/>
  <c r="H27" i="1"/>
  <c r="H25" i="1"/>
  <c r="H23" i="1"/>
  <c r="H21" i="1"/>
  <c r="G29" i="1"/>
  <c r="G27" i="1"/>
  <c r="G25" i="1"/>
  <c r="G21" i="1"/>
  <c r="G23" i="1"/>
  <c r="I17" i="1" l="1"/>
  <c r="F89" i="1"/>
  <c r="H89" i="1" s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H91" i="1" l="1"/>
  <c r="H98" i="1"/>
  <c r="H106" i="1"/>
  <c r="H105" i="1"/>
  <c r="H112" i="1"/>
  <c r="H104" i="1"/>
  <c r="H96" i="1"/>
  <c r="H111" i="1"/>
  <c r="H103" i="1"/>
  <c r="H95" i="1"/>
  <c r="H102" i="1"/>
  <c r="H109" i="1"/>
  <c r="H101" i="1"/>
  <c r="H93" i="1"/>
  <c r="H90" i="1"/>
  <c r="H97" i="1"/>
  <c r="H110" i="1"/>
  <c r="H94" i="1"/>
  <c r="H108" i="1"/>
  <c r="H100" i="1"/>
  <c r="H92" i="1"/>
  <c r="H107" i="1"/>
  <c r="H99" i="1"/>
  <c r="B6" i="2"/>
  <c r="B5" i="2"/>
  <c r="F91" i="1" l="1"/>
  <c r="F99" i="1"/>
  <c r="F107" i="1"/>
  <c r="F92" i="1"/>
  <c r="F100" i="1"/>
  <c r="F108" i="1"/>
  <c r="F93" i="1"/>
  <c r="F101" i="1"/>
  <c r="F109" i="1"/>
  <c r="F112" i="1"/>
  <c r="F94" i="1"/>
  <c r="F102" i="1"/>
  <c r="F110" i="1"/>
  <c r="F95" i="1"/>
  <c r="F103" i="1"/>
  <c r="F111" i="1"/>
  <c r="F96" i="1"/>
  <c r="F97" i="1"/>
  <c r="F105" i="1"/>
  <c r="F98" i="1"/>
  <c r="F106" i="1"/>
  <c r="F104" i="1"/>
  <c r="I28" i="1"/>
  <c r="I20" i="1" l="1"/>
  <c r="I30" i="1"/>
  <c r="I22" i="1"/>
  <c r="I15" i="1" l="1"/>
  <c r="I16" i="1"/>
  <c r="I33" i="1"/>
  <c r="I34" i="1"/>
  <c r="F90" i="1"/>
  <c r="I24" i="1" l="1"/>
  <c r="I26" i="1"/>
  <c r="I42" i="1" l="1"/>
</calcChain>
</file>

<file path=xl/sharedStrings.xml><?xml version="1.0" encoding="utf-8"?>
<sst xmlns="http://schemas.openxmlformats.org/spreadsheetml/2006/main" count="140" uniqueCount="134">
  <si>
    <t>Le Syndicat des travailleuses et travailleurs de la CSN</t>
  </si>
  <si>
    <t>1601, avenue De Lorimier, Montréal (Québec)  H2K 4M5 - Téléphone 514 598-2093</t>
  </si>
  <si>
    <t>Nom:</t>
  </si>
  <si>
    <t>Prénom:</t>
  </si>
  <si>
    <t>Téléphone:</t>
  </si>
  <si>
    <t>Jeudi</t>
  </si>
  <si>
    <t>Vendredi</t>
  </si>
  <si>
    <t>Samedi</t>
  </si>
  <si>
    <t>Total</t>
  </si>
  <si>
    <t>Nombre d'enfants</t>
  </si>
  <si>
    <t>Avant-midi</t>
  </si>
  <si>
    <t>Après-midi</t>
  </si>
  <si>
    <t>Souper / transition</t>
  </si>
  <si>
    <t>Soirée</t>
  </si>
  <si>
    <t>Nuit</t>
  </si>
  <si>
    <t>Frais de garde</t>
  </si>
  <si>
    <t xml:space="preserve">Déjeuner: </t>
  </si>
  <si>
    <t>Dîner:</t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</si>
  <si>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si l'activité est à l'extérieur du lieu de travail habituel</t>
    </r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</si>
  <si>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si l'activité débute l'avant-midi et se poursuit en après-midi</t>
    </r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</si>
  <si>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si l'activité se déroule sur l'heure du dîner</t>
    </r>
  </si>
  <si>
    <t>Application des barèmes:</t>
  </si>
  <si>
    <t>Souper:</t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</si>
  <si>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si l'activité oblige à être à l'extérieur du lieu de travail habituel</t>
    </r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</si>
  <si>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si l'activité se déroule à l'heure du souper</t>
    </r>
  </si>
  <si>
    <t xml:space="preserve"> </t>
  </si>
  <si>
    <t>Souper - transition</t>
  </si>
  <si>
    <t>Soirée – après 18h</t>
  </si>
  <si>
    <t>Souper-transition</t>
  </si>
  <si>
    <t>Nuit - après  minuit</t>
  </si>
  <si>
    <t>Plus de 3</t>
  </si>
  <si>
    <t>Nombre d'enfants:</t>
  </si>
  <si>
    <t>Baie-Comeau G5C 2A5</t>
  </si>
  <si>
    <t>Brossard  J4X 1C2</t>
  </si>
  <si>
    <t>Chandler G0C 1K0</t>
  </si>
  <si>
    <t>Chicoutimi G7H 3M9</t>
  </si>
  <si>
    <t>Drummondville J2C 7B5</t>
  </si>
  <si>
    <t>Gatineau J8P 5K9</t>
  </si>
  <si>
    <t>Joliette J6E 5G4</t>
  </si>
  <si>
    <t>Kingston K7M 7P6</t>
  </si>
  <si>
    <t>Moncton E1C 1V9</t>
  </si>
  <si>
    <t>Montréal (1601) H2K 4M5</t>
  </si>
  <si>
    <t>Québec G1K 3G6</t>
  </si>
  <si>
    <t>Rimouski G5L 4E3</t>
  </si>
  <si>
    <t>Rouyn-Noranda J9X 1E8</t>
  </si>
  <si>
    <t>Salaberry-de-Valleyfield J6S 0A6</t>
  </si>
  <si>
    <t>Saint-Hyacinthe J2S 3A6</t>
  </si>
  <si>
    <t>Saint-Jérôme J7Z 5J5</t>
  </si>
  <si>
    <t>Shawinigan G9N 1M3</t>
  </si>
  <si>
    <t>Sherbrooke J1H 2T3</t>
  </si>
  <si>
    <t>Sorel-Tracy J3R 1L1</t>
  </si>
  <si>
    <t>Trois-Rivières G9A 2K8</t>
  </si>
  <si>
    <t>Val-d'Or J9P 1P9</t>
  </si>
  <si>
    <t>km aller</t>
  </si>
  <si>
    <t>km retour</t>
  </si>
  <si>
    <t>Code postal du domicile:</t>
  </si>
  <si>
    <t>Chambre:</t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</si>
  <si>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selon l'heure de début ou de fin de la rencontre et la distance à parcourir</t>
    </r>
  </si>
  <si>
    <t>Les frais de garde encourus sont remboursables aux salarié-es ayant des enfants de 16 ans et moins et ne doivent pas servir de rémunération pour la personne conjointe.</t>
  </si>
  <si>
    <t>Bureau régional</t>
  </si>
  <si>
    <t>Total de la réclamation:</t>
  </si>
  <si>
    <t>Dimanche</t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</si>
  <si>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si le coucher est remboursé la veille</t>
    </r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</si>
  <si>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si l'heure du début de l'activité oblige à partir du domicile avant 8 h (inscrire l'heure)</t>
    </r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</si>
  <si>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si à la fin de l'activité, le temps de déplacement ne permet pas d'arriver avant 12 h</t>
    </r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</si>
  <si>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si l'activité a lieu en soirée, après la journée de travail</t>
    </r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</si>
  <si>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si l'activité de l'après-midi se termine après 18 h, incluant le temps alloué au transport pour retourner au domicile</t>
    </r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</si>
  <si>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si le coucher est remboursé</t>
    </r>
  </si>
  <si>
    <r>
      <t xml:space="preserve">Kilométrage </t>
    </r>
    <r>
      <rPr>
        <sz val="11"/>
        <color theme="1"/>
        <rFont val="Arial Narrow"/>
        <family val="2"/>
      </rPr>
      <t>(calcul avec Google Maps d'un code postal à l'autre)</t>
    </r>
  </si>
  <si>
    <t>Du lundi au vendredi:</t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</si>
  <si>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la distance entre le bureau et le lieu de l'activité</t>
    </r>
  </si>
  <si>
    <t>Les samedi et dimanche:</t>
  </si>
  <si>
    <r>
      <rPr>
        <sz val="11"/>
        <color theme="1"/>
        <rFont val="Wingdings"/>
        <charset val="2"/>
      </rPr>
      <t>s</t>
    </r>
    <r>
      <rPr>
        <sz val="11"/>
        <color theme="1"/>
        <rFont val="Arial Narrow"/>
        <family val="2"/>
      </rPr>
      <t xml:space="preserve"> la distance entre la résidence et le lieu de l'activité</t>
    </r>
  </si>
  <si>
    <t>Pour les personnes en mise à pied ou bénéficiant d'un congé prévu à la convention collective et pour les retraité-es:</t>
  </si>
  <si>
    <t>Lundi</t>
  </si>
  <si>
    <t>Mardi</t>
  </si>
  <si>
    <t>Mercredi</t>
  </si>
  <si>
    <t>Autobus - métro - train de banlieue</t>
  </si>
  <si>
    <r>
      <t xml:space="preserve">Pré avant-midi*
</t>
    </r>
    <r>
      <rPr>
        <sz val="8"/>
        <color theme="1"/>
        <rFont val="Arial Narrow"/>
        <family val="2"/>
      </rPr>
      <t>Enfant 12 ans et moins</t>
    </r>
  </si>
  <si>
    <t>*Lorsque l'activité oblige à partir avant l'ouverture du service de garde ou de l'établissement scolaire.</t>
  </si>
  <si>
    <t>Région:</t>
  </si>
  <si>
    <t>Cap-aux-Meules G4T 1C9 (traversier)</t>
  </si>
  <si>
    <t>Heure départ</t>
  </si>
  <si>
    <t>Pré avant-midi</t>
  </si>
  <si>
    <t>Transport</t>
  </si>
  <si>
    <r>
      <t xml:space="preserve">Avion, autobus et train interrégionaux </t>
    </r>
    <r>
      <rPr>
        <sz val="11"/>
        <color theme="1"/>
        <rFont val="Arial Narrow"/>
        <family val="2"/>
      </rPr>
      <t>(</t>
    </r>
    <r>
      <rPr>
        <u val="double"/>
        <sz val="11"/>
        <color theme="1"/>
        <rFont val="Arial Narrow"/>
        <family val="2"/>
      </rPr>
      <t>annexez vos reçus et cartes d'embarquement</t>
    </r>
    <r>
      <rPr>
        <sz val="11"/>
        <color theme="1"/>
        <rFont val="Arial Narrow"/>
        <family val="2"/>
      </rPr>
      <t>)</t>
    </r>
  </si>
  <si>
    <r>
      <t xml:space="preserve">Kilométrage*
</t>
    </r>
    <r>
      <rPr>
        <sz val="10"/>
        <color theme="1"/>
        <rFont val="Arial Narrow"/>
        <family val="2"/>
      </rPr>
      <t>La fin de semaine, le kilométrage est calculé de la résidence au lieu de l'activité.</t>
    </r>
  </si>
  <si>
    <t>Payé le:</t>
  </si>
  <si>
    <t>*Si vous êtes en congé (compensatoire, vacances, etc.), ou que votre lieu de départ ou de retour est autre que votre lieu habituel de travail, veuillez l'indiquer dans cette case.</t>
  </si>
  <si>
    <t>FRAIS DE GARDE</t>
  </si>
  <si>
    <t>am</t>
  </si>
  <si>
    <t>pm</t>
  </si>
  <si>
    <t>soir (après 18 h)</t>
  </si>
  <si>
    <t>nuit (après 24 h)</t>
  </si>
  <si>
    <t>SÉJOURS</t>
  </si>
  <si>
    <t>déjeuner</t>
  </si>
  <si>
    <t>dîner</t>
  </si>
  <si>
    <t>souper</t>
  </si>
  <si>
    <t>coucher</t>
  </si>
  <si>
    <t>pré-am</t>
  </si>
  <si>
    <t>Nbre de km aller :</t>
  </si>
  <si>
    <t>Nbre de km retour :</t>
  </si>
  <si>
    <t>Org. / Serv.</t>
  </si>
  <si>
    <r>
      <t>DD n</t>
    </r>
    <r>
      <rPr>
        <b/>
        <vertAlign val="superscript"/>
        <sz val="11"/>
        <color theme="1"/>
        <rFont val="Arial Narrow"/>
        <family val="2"/>
      </rPr>
      <t>o</t>
    </r>
    <r>
      <rPr>
        <b/>
        <sz val="11"/>
        <color theme="1"/>
        <rFont val="Arial Narrow"/>
        <family val="2"/>
      </rPr>
      <t>:</t>
    </r>
  </si>
  <si>
    <t>* Pour l'application des barèmes, voir plus bas</t>
  </si>
  <si>
    <r>
      <t>Autre (</t>
    </r>
    <r>
      <rPr>
        <sz val="11"/>
        <color theme="1"/>
        <rFont val="Arial Narrow"/>
        <family val="2"/>
      </rPr>
      <t>spécifiez)</t>
    </r>
  </si>
  <si>
    <t>Date de l'activité:</t>
  </si>
  <si>
    <t>Lieu de l'activité:</t>
  </si>
  <si>
    <t>Si vous participez à l'activité virtuellement, vous devez joindre vos reçus pour le remboursement des barèmes</t>
  </si>
  <si>
    <r>
      <t>Frais de séjour</t>
    </r>
    <r>
      <rPr>
        <sz val="12"/>
        <color theme="1"/>
        <rFont val="Arial Narrow"/>
        <family val="2"/>
      </rPr>
      <t xml:space="preserve"> (il est important d'inscrire l'heure de départ du domicile ou du bureau si vous réclamez le barème du déjeuner)</t>
    </r>
  </si>
  <si>
    <r>
      <t>Frais de garde</t>
    </r>
    <r>
      <rPr>
        <sz val="10"/>
        <color theme="1"/>
        <rFont val="Arial Narrow"/>
        <family val="2"/>
      </rPr>
      <t xml:space="preserve"> (il est important d'inscrire le nombre d'enfants pour chaque journée)</t>
    </r>
  </si>
  <si>
    <r>
      <t>Taxi et stationnement</t>
    </r>
    <r>
      <rPr>
        <sz val="10"/>
        <color theme="1"/>
        <rFont val="Arial Narrow"/>
        <family val="2"/>
      </rPr>
      <t xml:space="preserve"> (</t>
    </r>
    <r>
      <rPr>
        <u val="double"/>
        <sz val="10"/>
        <color theme="1"/>
        <rFont val="Arial Narrow"/>
        <family val="2"/>
      </rPr>
      <t>annexez vos reçus</t>
    </r>
    <r>
      <rPr>
        <sz val="10"/>
        <color theme="1"/>
        <rFont val="Arial Narrow"/>
        <family val="2"/>
      </rPr>
      <t>)</t>
    </r>
  </si>
  <si>
    <t xml:space="preserve"> Conductrice-conducteur                      Passagère-passager                    Transport collectif</t>
  </si>
  <si>
    <t>Mode virtuel,
mettre un X ici</t>
  </si>
  <si>
    <t>Je n'ai pas participé au party</t>
  </si>
  <si>
    <t>J'ai participé seul-e au party</t>
  </si>
  <si>
    <t>Party</t>
  </si>
  <si>
    <t>Montant</t>
  </si>
  <si>
    <t>J'ai participé au party et j'étais accompagné d'une personne</t>
  </si>
  <si>
    <t>J'ai participé au party et j'étais accompagné de deux personnes</t>
  </si>
  <si>
    <t>J'ai participé au party et j'étais accompagné de trois personnes</t>
  </si>
  <si>
    <t xml:space="preserve">Activité:           </t>
  </si>
  <si>
    <t>Sept-Îles G4R 2X3 (traversier)</t>
  </si>
  <si>
    <t>1601, avenue De Lorimier, Montréal
du lundi au vendredi
(la fin de semaine = votre domicile)</t>
  </si>
  <si>
    <t>Veuillez faire parvenir le formulaire dûment rempli à sttcsn.comptabilite@csn.qc.ca, et ce, en format PDF et nommé comme selon ce qui suit: Nom_Prénom_AAAA-MM-JJ date de l'activité
Seuls les formulaires nommés correctement et en format PDF seront traités</t>
  </si>
  <si>
    <t>Déjeuner
16.85 $</t>
  </si>
  <si>
    <t>Dîner
27.00 $</t>
  </si>
  <si>
    <t>Souper
33.95 $</t>
  </si>
  <si>
    <t>Chambre
222.50 $</t>
  </si>
  <si>
    <t>Hoodie STTCSN (40$)</t>
  </si>
  <si>
    <t>Barèmes*
1er juin 2026</t>
  </si>
  <si>
    <t>Saint-Sauveur</t>
  </si>
  <si>
    <t>6 et 7 novembre 2026</t>
  </si>
  <si>
    <t>Assemblée générale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</si>
</sst>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.00_)\ _$_ ;_ * \(#,##0.00\)\ _$_ ;_ * &quot;-&quot;??_)\ _$_ ;_ @_ "/>
    <numFmt numFmtId="165" formatCode="_ * #,##0.000_)\ &quot;$&quot;_ ;_ * \(#,##0.000\)\ &quot;$&quot;_ ;_ * &quot;-&quot;??_)\ &quot;$&quot;_ ;_ @_ "/>
    <numFmt numFmtId="166" formatCode="[$-F800]dddd\,\ mmmm\ dd\,\ yyyy"/>
    <numFmt numFmtId="167" formatCode=";;;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13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1"/>
      <color theme="0"/>
      <name val="Arial Narrow"/>
      <family val="2"/>
    </font>
    <font>
      <b/>
      <sz val="16"/>
      <color theme="1"/>
      <name val="Arial Narrow"/>
      <family val="2"/>
    </font>
    <font>
      <sz val="10"/>
      <color theme="1"/>
      <name val="Arial Narrow"/>
      <family val="2"/>
    </font>
    <font>
      <b/>
      <sz val="14"/>
      <color theme="0"/>
      <name val="Arial Narrow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u val="double"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 Narrow"/>
      <family val="2"/>
    </font>
    <font>
      <sz val="11"/>
      <name val="Arial Narrow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color theme="0"/>
      <name val="Arial Narrow"/>
      <family val="2"/>
    </font>
    <font>
      <b/>
      <sz val="12"/>
      <color theme="0"/>
      <name val="Arial Narrow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 val="double"/>
      <sz val="10"/>
      <color theme="1"/>
      <name val="Arial Narrow"/>
      <family val="2"/>
    </font>
    <font>
      <b/>
      <sz val="12"/>
      <color rgb="FFFF0000"/>
      <name val="Arial Narrow"/>
      <family val="2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3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8" fillId="0" borderId="0" applyFont="0" applyFill="0" applyBorder="0" applyAlignment="0" applyProtection="0"/>
  </cellStyleXfs>
  <cellXfs count="180">
    <xf numFmtId="0" fontId="0" fillId="0" borderId="0" xfId="0"/>
    <xf numFmtId="0" fontId="0" fillId="0" borderId="0" xfId="0" applyAlignment="1">
      <alignment vertical="top"/>
    </xf>
    <xf numFmtId="0" fontId="6" fillId="0" borderId="5" xfId="0" applyFont="1" applyBorder="1"/>
    <xf numFmtId="0" fontId="1" fillId="0" borderId="0" xfId="0" applyFont="1"/>
    <xf numFmtId="0" fontId="6" fillId="0" borderId="6" xfId="0" applyFont="1" applyBorder="1"/>
    <xf numFmtId="0" fontId="2" fillId="0" borderId="0" xfId="0" applyFont="1"/>
    <xf numFmtId="0" fontId="6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36" xfId="0" applyFont="1" applyBorder="1" applyAlignment="1">
      <alignment horizontal="right" vertical="center"/>
    </xf>
    <xf numFmtId="0" fontId="6" fillId="0" borderId="18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2" fillId="0" borderId="39" xfId="0" applyFont="1" applyBorder="1"/>
    <xf numFmtId="0" fontId="2" fillId="0" borderId="18" xfId="0" applyFont="1" applyBorder="1"/>
    <xf numFmtId="0" fontId="2" fillId="0" borderId="40" xfId="0" applyFont="1" applyBorder="1"/>
    <xf numFmtId="0" fontId="2" fillId="0" borderId="41" xfId="0" applyFont="1" applyBorder="1"/>
    <xf numFmtId="0" fontId="6" fillId="0" borderId="41" xfId="0" applyFont="1" applyBorder="1" applyAlignment="1">
      <alignment horizontal="right"/>
    </xf>
    <xf numFmtId="0" fontId="6" fillId="0" borderId="42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44" fontId="2" fillId="0" borderId="1" xfId="1" applyFont="1" applyBorder="1" applyAlignment="1" applyProtection="1">
      <alignment vertical="center"/>
    </xf>
    <xf numFmtId="0" fontId="13" fillId="0" borderId="0" xfId="0" applyFont="1" applyAlignment="1">
      <alignment vertical="center" textRotation="90" wrapText="1"/>
    </xf>
    <xf numFmtId="0" fontId="5" fillId="0" borderId="18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5" fontId="6" fillId="0" borderId="0" xfId="1" applyNumberFormat="1" applyFont="1" applyAlignment="1" applyProtection="1">
      <alignment horizontal="center"/>
    </xf>
    <xf numFmtId="0" fontId="11" fillId="0" borderId="0" xfId="0" applyFont="1" applyAlignment="1">
      <alignment horizontal="center" vertical="center" wrapText="1"/>
    </xf>
    <xf numFmtId="44" fontId="2" fillId="0" borderId="29" xfId="1" applyFont="1" applyBorder="1" applyProtection="1">
      <protection locked="0"/>
    </xf>
    <xf numFmtId="167" fontId="19" fillId="0" borderId="0" xfId="0" applyNumberFormat="1" applyFont="1"/>
    <xf numFmtId="0" fontId="19" fillId="0" borderId="0" xfId="0" applyFont="1"/>
    <xf numFmtId="167" fontId="19" fillId="0" borderId="0" xfId="0" applyNumberFormat="1" applyFont="1" applyAlignment="1">
      <alignment vertical="top"/>
    </xf>
    <xf numFmtId="0" fontId="19" fillId="0" borderId="0" xfId="0" applyFont="1" applyAlignment="1">
      <alignment vertical="top"/>
    </xf>
    <xf numFmtId="167" fontId="20" fillId="0" borderId="0" xfId="0" applyNumberFormat="1" applyFont="1"/>
    <xf numFmtId="0" fontId="20" fillId="0" borderId="0" xfId="0" applyFont="1"/>
    <xf numFmtId="167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167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9" xfId="0" applyFont="1" applyBorder="1" applyAlignment="1" applyProtection="1">
      <alignment horizontal="center" vertical="center"/>
      <protection locked="0"/>
    </xf>
    <xf numFmtId="0" fontId="22" fillId="3" borderId="0" xfId="0" applyFont="1" applyFill="1" applyAlignment="1">
      <alignment horizontal="center" vertical="center"/>
    </xf>
    <xf numFmtId="0" fontId="23" fillId="0" borderId="0" xfId="0" applyFont="1" applyAlignment="1">
      <alignment horizontal="left" vertical="center" indent="2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indent="2"/>
    </xf>
    <xf numFmtId="44" fontId="2" fillId="0" borderId="0" xfId="0" applyNumberFormat="1" applyFont="1"/>
    <xf numFmtId="0" fontId="2" fillId="7" borderId="29" xfId="0" applyFont="1" applyFill="1" applyBorder="1"/>
    <xf numFmtId="164" fontId="18" fillId="8" borderId="28" xfId="3" applyFont="1" applyFill="1" applyBorder="1" applyAlignment="1" applyProtection="1">
      <alignment horizontal="center" vertical="center"/>
    </xf>
    <xf numFmtId="164" fontId="18" fillId="8" borderId="29" xfId="3" applyFont="1" applyFill="1" applyBorder="1" applyAlignment="1" applyProtection="1">
      <alignment horizontal="center" vertical="center"/>
    </xf>
    <xf numFmtId="44" fontId="6" fillId="8" borderId="26" xfId="0" applyNumberFormat="1" applyFont="1" applyFill="1" applyBorder="1"/>
    <xf numFmtId="0" fontId="6" fillId="9" borderId="0" xfId="0" applyFont="1" applyFill="1" applyAlignment="1">
      <alignment horizontal="right" vertical="center"/>
    </xf>
    <xf numFmtId="0" fontId="1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horizontal="center" vertical="center"/>
    </xf>
    <xf numFmtId="0" fontId="9" fillId="6" borderId="11" xfId="0" applyFont="1" applyFill="1" applyBorder="1" applyAlignment="1">
      <alignment horizontal="center"/>
    </xf>
    <xf numFmtId="165" fontId="9" fillId="6" borderId="11" xfId="1" applyNumberFormat="1" applyFont="1" applyFill="1" applyBorder="1" applyAlignment="1" applyProtection="1">
      <alignment horizontal="center"/>
    </xf>
    <xf numFmtId="165" fontId="9" fillId="6" borderId="12" xfId="1" applyNumberFormat="1" applyFont="1" applyFill="1" applyBorder="1" applyAlignment="1" applyProtection="1">
      <alignment horizontal="center"/>
    </xf>
    <xf numFmtId="0" fontId="2" fillId="8" borderId="1" xfId="0" applyFont="1" applyFill="1" applyBorder="1" applyAlignment="1">
      <alignment horizontal="center" vertical="center"/>
    </xf>
    <xf numFmtId="44" fontId="2" fillId="8" borderId="1" xfId="1" applyFont="1" applyFill="1" applyBorder="1" applyAlignment="1" applyProtection="1">
      <alignment horizontal="center"/>
    </xf>
    <xf numFmtId="44" fontId="2" fillId="8" borderId="14" xfId="1" applyFont="1" applyFill="1" applyBorder="1" applyAlignment="1" applyProtection="1">
      <alignment horizontal="center"/>
    </xf>
    <xf numFmtId="0" fontId="6" fillId="8" borderId="33" xfId="0" applyFont="1" applyFill="1" applyBorder="1" applyAlignment="1">
      <alignment horizontal="center" vertical="center" wrapText="1"/>
    </xf>
    <xf numFmtId="44" fontId="2" fillId="0" borderId="1" xfId="1" applyFont="1" applyFill="1" applyBorder="1" applyAlignment="1" applyProtection="1">
      <alignment horizontal="center"/>
    </xf>
    <xf numFmtId="44" fontId="2" fillId="0" borderId="14" xfId="1" applyFont="1" applyFill="1" applyBorder="1" applyAlignment="1" applyProtection="1">
      <alignment horizontal="center"/>
    </xf>
    <xf numFmtId="0" fontId="27" fillId="0" borderId="0" xfId="0" applyFont="1"/>
    <xf numFmtId="167" fontId="27" fillId="0" borderId="0" xfId="0" applyNumberFormat="1" applyFont="1"/>
    <xf numFmtId="0" fontId="2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1" fillId="0" borderId="37" xfId="0" applyFont="1" applyBorder="1" applyAlignment="1">
      <alignment wrapTex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32" fillId="0" borderId="0" xfId="0" applyFont="1"/>
    <xf numFmtId="0" fontId="33" fillId="0" borderId="0" xfId="0" applyFont="1"/>
    <xf numFmtId="0" fontId="31" fillId="0" borderId="13" xfId="0" applyFont="1" applyBorder="1" applyAlignment="1">
      <alignment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1" fillId="0" borderId="13" xfId="0" applyFont="1" applyBorder="1" applyAlignment="1">
      <alignment horizontal="left"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7" borderId="14" xfId="0" applyFont="1" applyFill="1" applyBorder="1"/>
    <xf numFmtId="0" fontId="11" fillId="7" borderId="1" xfId="0" applyFont="1" applyFill="1" applyBorder="1" applyAlignment="1">
      <alignment horizontal="center" vertical="center"/>
    </xf>
    <xf numFmtId="43" fontId="11" fillId="8" borderId="14" xfId="0" applyNumberFormat="1" applyFont="1" applyFill="1" applyBorder="1"/>
    <xf numFmtId="0" fontId="31" fillId="4" borderId="13" xfId="0" applyFont="1" applyFill="1" applyBorder="1" applyAlignment="1">
      <alignment horizontal="left" vertical="center" wrapText="1"/>
    </xf>
    <xf numFmtId="43" fontId="11" fillId="2" borderId="1" xfId="2" applyFont="1" applyFill="1" applyBorder="1" applyAlignment="1" applyProtection="1">
      <alignment horizontal="center" vertical="center"/>
    </xf>
    <xf numFmtId="0" fontId="11" fillId="8" borderId="14" xfId="0" applyFont="1" applyFill="1" applyBorder="1"/>
    <xf numFmtId="43" fontId="32" fillId="0" borderId="0" xfId="0" applyNumberFormat="1" applyFont="1"/>
    <xf numFmtId="0" fontId="11" fillId="4" borderId="14" xfId="0" applyFont="1" applyFill="1" applyBorder="1"/>
    <xf numFmtId="0" fontId="31" fillId="8" borderId="35" xfId="0" applyFont="1" applyFill="1" applyBorder="1" applyAlignment="1">
      <alignment vertical="center"/>
    </xf>
    <xf numFmtId="0" fontId="31" fillId="8" borderId="5" xfId="0" applyFont="1" applyFill="1" applyBorder="1" applyAlignment="1">
      <alignment vertical="center"/>
    </xf>
    <xf numFmtId="0" fontId="11" fillId="8" borderId="5" xfId="0" applyFont="1" applyFill="1" applyBorder="1" applyAlignment="1">
      <alignment vertical="center"/>
    </xf>
    <xf numFmtId="0" fontId="31" fillId="8" borderId="28" xfId="0" applyFont="1" applyFill="1" applyBorder="1" applyAlignment="1">
      <alignment vertical="center"/>
    </xf>
    <xf numFmtId="0" fontId="11" fillId="0" borderId="20" xfId="0" applyFont="1" applyBorder="1" applyAlignment="1">
      <alignment horizontal="right" wrapText="1"/>
    </xf>
    <xf numFmtId="0" fontId="11" fillId="0" borderId="6" xfId="0" applyFont="1" applyBorder="1" applyAlignment="1" applyProtection="1">
      <alignment horizontal="center"/>
      <protection locked="0"/>
    </xf>
    <xf numFmtId="165" fontId="11" fillId="0" borderId="0" xfId="1" applyNumberFormat="1" applyFont="1" applyBorder="1" applyAlignment="1" applyProtection="1">
      <alignment horizontal="left"/>
    </xf>
    <xf numFmtId="43" fontId="11" fillId="0" borderId="29" xfId="2" applyFont="1" applyBorder="1" applyProtection="1"/>
    <xf numFmtId="0" fontId="34" fillId="0" borderId="0" xfId="0" applyFont="1"/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0" fontId="11" fillId="0" borderId="0" xfId="0" applyFont="1"/>
    <xf numFmtId="44" fontId="11" fillId="0" borderId="29" xfId="1" applyFont="1" applyBorder="1" applyProtection="1">
      <protection locked="0"/>
    </xf>
    <xf numFmtId="167" fontId="0" fillId="0" borderId="0" xfId="0" applyNumberFormat="1"/>
    <xf numFmtId="167" fontId="28" fillId="0" borderId="0" xfId="0" applyNumberFormat="1" applyFont="1" applyAlignment="1">
      <alignment vertical="center"/>
    </xf>
    <xf numFmtId="167" fontId="28" fillId="0" borderId="0" xfId="0" applyNumberFormat="1" applyFont="1"/>
    <xf numFmtId="167" fontId="1" fillId="0" borderId="0" xfId="0" applyNumberFormat="1" applyFont="1"/>
    <xf numFmtId="167" fontId="33" fillId="0" borderId="0" xfId="0" applyNumberFormat="1" applyFont="1"/>
    <xf numFmtId="167" fontId="33" fillId="0" borderId="0" xfId="0" applyNumberFormat="1" applyFont="1" applyAlignment="1">
      <alignment vertical="center"/>
    </xf>
    <xf numFmtId="167" fontId="37" fillId="0" borderId="0" xfId="0" applyNumberFormat="1" applyFont="1"/>
    <xf numFmtId="0" fontId="33" fillId="0" borderId="0" xfId="2" applyNumberFormat="1" applyFont="1" applyProtection="1"/>
    <xf numFmtId="0" fontId="3" fillId="0" borderId="6" xfId="0" applyFont="1" applyBorder="1" applyProtection="1">
      <protection locked="0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43" fontId="0" fillId="0" borderId="0" xfId="2" applyFont="1" applyProtection="1"/>
    <xf numFmtId="43" fontId="19" fillId="0" borderId="0" xfId="2" applyFont="1" applyProtection="1"/>
    <xf numFmtId="43" fontId="0" fillId="0" borderId="0" xfId="2" applyFont="1"/>
    <xf numFmtId="0" fontId="2" fillId="0" borderId="16" xfId="0" applyFont="1" applyBorder="1" applyAlignment="1">
      <alignment horizontal="center" vertical="center"/>
    </xf>
    <xf numFmtId="167" fontId="32" fillId="0" borderId="0" xfId="0" applyNumberFormat="1" applyFont="1"/>
    <xf numFmtId="167" fontId="33" fillId="0" borderId="0" xfId="0" applyNumberFormat="1" applyFont="1" applyProtection="1">
      <protection locked="0"/>
    </xf>
    <xf numFmtId="44" fontId="2" fillId="0" borderId="1" xfId="1" applyFont="1" applyFill="1" applyBorder="1" applyAlignment="1" applyProtection="1">
      <alignment vertical="center"/>
    </xf>
    <xf numFmtId="44" fontId="2" fillId="0" borderId="29" xfId="1" applyFont="1" applyBorder="1" applyProtection="1"/>
    <xf numFmtId="0" fontId="0" fillId="0" borderId="0" xfId="0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8" borderId="13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3" fillId="8" borderId="14" xfId="0" applyFont="1" applyFill="1" applyBorder="1" applyAlignment="1">
      <alignment horizontal="left" vertical="center"/>
    </xf>
    <xf numFmtId="0" fontId="6" fillId="0" borderId="21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22" xfId="0" applyFont="1" applyBorder="1" applyAlignment="1" applyProtection="1">
      <alignment horizontal="left" vertical="top" wrapText="1"/>
      <protection locked="0"/>
    </xf>
    <xf numFmtId="0" fontId="31" fillId="0" borderId="38" xfId="0" applyFont="1" applyBorder="1" applyAlignment="1">
      <alignment horizontal="left" vertical="center" wrapText="1"/>
    </xf>
    <xf numFmtId="0" fontId="31" fillId="0" borderId="20" xfId="0" applyFont="1" applyBorder="1" applyAlignment="1">
      <alignment horizontal="left" vertical="center" wrapText="1"/>
    </xf>
    <xf numFmtId="0" fontId="31" fillId="0" borderId="18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8" borderId="13" xfId="0" applyFont="1" applyFill="1" applyBorder="1" applyAlignment="1">
      <alignment horizontal="left" vertical="center"/>
    </xf>
    <xf numFmtId="0" fontId="31" fillId="8" borderId="1" xfId="0" applyFont="1" applyFill="1" applyBorder="1" applyAlignment="1">
      <alignment horizontal="left" vertical="center"/>
    </xf>
    <xf numFmtId="0" fontId="31" fillId="8" borderId="14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center"/>
    </xf>
    <xf numFmtId="0" fontId="31" fillId="0" borderId="18" xfId="0" applyFont="1" applyBorder="1" applyAlignment="1">
      <alignment horizontal="left" wrapText="1"/>
    </xf>
    <xf numFmtId="0" fontId="31" fillId="0" borderId="0" xfId="0" applyFont="1" applyAlignment="1">
      <alignment horizontal="left" wrapText="1"/>
    </xf>
    <xf numFmtId="0" fontId="6" fillId="0" borderId="0" xfId="0" applyFont="1" applyAlignment="1">
      <alignment horizontal="right"/>
    </xf>
    <xf numFmtId="0" fontId="6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8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" fillId="8" borderId="13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5" xfId="0" applyFont="1" applyBorder="1" applyAlignment="1" applyProtection="1">
      <alignment horizontal="left" wrapText="1"/>
      <protection locked="0"/>
    </xf>
    <xf numFmtId="0" fontId="12" fillId="7" borderId="0" xfId="0" applyFont="1" applyFill="1" applyAlignment="1">
      <alignment horizontal="left"/>
    </xf>
    <xf numFmtId="0" fontId="6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6" fillId="9" borderId="0" xfId="0" applyFont="1" applyFill="1" applyAlignment="1">
      <alignment horizontal="right" vertical="center"/>
    </xf>
    <xf numFmtId="0" fontId="6" fillId="0" borderId="6" xfId="0" applyFont="1" applyBorder="1" applyAlignment="1" applyProtection="1">
      <alignment horizontal="left" wrapText="1"/>
      <protection locked="0"/>
    </xf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11" fillId="8" borderId="0" xfId="0" applyFont="1" applyFill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6" borderId="10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25" fillId="6" borderId="3" xfId="0" applyFont="1" applyFill="1" applyBorder="1" applyAlignment="1">
      <alignment horizontal="center" vertical="center" wrapText="1"/>
    </xf>
    <xf numFmtId="0" fontId="25" fillId="6" borderId="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6" fillId="5" borderId="0" xfId="0" applyFont="1" applyFill="1" applyAlignment="1">
      <alignment horizontal="center" vertical="center" wrapText="1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29" fillId="10" borderId="0" xfId="0" applyFont="1" applyFill="1" applyAlignment="1">
      <alignment horizontal="center" vertical="center" wrapText="1"/>
    </xf>
    <xf numFmtId="0" fontId="36" fillId="10" borderId="0" xfId="0" applyFont="1" applyFill="1" applyAlignment="1" applyProtection="1">
      <alignment horizontal="center" vertical="center" wrapText="1"/>
      <protection locked="0"/>
    </xf>
    <xf numFmtId="0" fontId="9" fillId="6" borderId="30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166" fontId="2" fillId="0" borderId="6" xfId="0" applyNumberFormat="1" applyFont="1" applyBorder="1" applyAlignment="1" applyProtection="1">
      <alignment horizontal="center"/>
      <protection locked="0"/>
    </xf>
    <xf numFmtId="0" fontId="2" fillId="0" borderId="43" xfId="0" applyFont="1" applyBorder="1" applyAlignment="1" applyProtection="1">
      <alignment horizontal="center"/>
      <protection locked="0"/>
    </xf>
    <xf numFmtId="0" fontId="6" fillId="0" borderId="43" xfId="0" applyFont="1" applyBorder="1" applyAlignment="1">
      <alignment horizontal="right"/>
    </xf>
    <xf numFmtId="0" fontId="6" fillId="0" borderId="43" xfId="0" applyFont="1" applyBorder="1" applyAlignment="1">
      <alignment horizontal="left"/>
    </xf>
    <xf numFmtId="0" fontId="30" fillId="0" borderId="6" xfId="0" applyFont="1" applyBorder="1" applyAlignment="1" applyProtection="1">
      <alignment horizontal="left"/>
      <protection locked="0"/>
    </xf>
  </cellXfs>
  <cellStyles count="4">
    <cellStyle name="Milliers" xfId="2" builtinId="3"/>
    <cellStyle name="Milliers 2" xfId="3" xr:uid="{00000000-0005-0000-0000-000001000000}"/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66FF33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444500</xdr:colOff>
      <xdr:row>0</xdr:row>
      <xdr:rowOff>34925</xdr:rowOff>
    </xdr:from>
    <xdr:to>
      <xdr:col>1</xdr:col>
      <xdr:colOff>95250</xdr:colOff>
      <xdr:row>1</xdr:row>
      <xdr:rowOff>159834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34925"/>
          <a:ext cx="450850" cy="42335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657225</xdr:colOff>
          <xdr:row>30</xdr:row>
          <xdr:rowOff>352425</xdr:rowOff>
        </xdr:from>
        <xdr:to>
          <xdr:col>2</xdr:col>
          <xdr:colOff>190500</xdr:colOff>
          <xdr:row>32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30</xdr:row>
          <xdr:rowOff>352425</xdr:rowOff>
        </xdr:from>
        <xdr:to>
          <xdr:col>4</xdr:col>
          <xdr:colOff>276225</xdr:colOff>
          <xdr:row>32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657225</xdr:colOff>
          <xdr:row>30</xdr:row>
          <xdr:rowOff>352425</xdr:rowOff>
        </xdr:from>
        <xdr:to>
          <xdr:col>6</xdr:col>
          <xdr:colOff>200025</xdr:colOff>
          <xdr:row>32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X121"/>
  <sheetViews>
    <sheetView tabSelected="1" zoomScale="85" zoomScaleNormal="85" workbookViewId="0">
      <selection activeCell="D38" sqref="D38"/>
    </sheetView>
  </sheetViews>
  <sheetFormatPr baseColWidth="10" defaultColWidth="10.85546875" defaultRowHeight="16.5" x14ac:dyDescent="0.3"/>
  <cols>
    <col min="1" max="8" width="11.42578125" style="5" customWidth="1"/>
    <col min="9" max="9" width="11.42578125" style="5"/>
    <col min="10" max="10" width="100.5703125" style="32" customWidth="1"/>
    <col min="11" max="11" width="10.85546875" style="32"/>
    <col min="12" max="12" width="14.5703125" style="31" customWidth="1"/>
    <col min="13" max="17" width="10.85546875" style="31"/>
    <col min="18" max="24" width="10.85546875" style="32"/>
  </cols>
  <sheetData>
    <row r="1" spans="1:24" ht="23.25" customHeight="1" x14ac:dyDescent="0.3">
      <c r="A1" s="164" t="s">
        <v>0</v>
      </c>
      <c r="B1" s="164"/>
      <c r="C1" s="164"/>
      <c r="D1" s="164"/>
      <c r="E1" s="164"/>
      <c r="F1" s="164"/>
      <c r="G1" s="164"/>
      <c r="H1" s="164"/>
      <c r="I1" s="164"/>
    </row>
    <row r="2" spans="1:24" s="1" customFormat="1" ht="15.6" customHeight="1" x14ac:dyDescent="0.25">
      <c r="A2" s="165" t="s">
        <v>1</v>
      </c>
      <c r="B2" s="165"/>
      <c r="C2" s="165"/>
      <c r="D2" s="165"/>
      <c r="E2" s="165"/>
      <c r="F2" s="165"/>
      <c r="G2" s="165"/>
      <c r="H2" s="165"/>
      <c r="I2" s="165"/>
      <c r="J2" s="34"/>
      <c r="K2" s="34"/>
      <c r="L2" s="33"/>
      <c r="M2" s="33"/>
      <c r="N2" s="33"/>
      <c r="O2" s="33"/>
      <c r="P2" s="33"/>
      <c r="Q2" s="33"/>
      <c r="R2" s="34"/>
      <c r="S2" s="34"/>
      <c r="T2" s="34"/>
      <c r="U2" s="34"/>
      <c r="V2" s="34"/>
      <c r="W2" s="34"/>
      <c r="X2" s="34"/>
    </row>
    <row r="3" spans="1:24" s="66" customFormat="1" ht="47.1" customHeight="1" x14ac:dyDescent="0.25">
      <c r="A3" s="166" t="s">
        <v>124</v>
      </c>
      <c r="B3" s="166"/>
      <c r="C3" s="166"/>
      <c r="D3" s="166"/>
      <c r="E3" s="166"/>
      <c r="F3" s="166"/>
      <c r="G3" s="166"/>
      <c r="H3" s="166"/>
      <c r="I3" s="166"/>
      <c r="J3" s="64"/>
      <c r="K3" s="64"/>
      <c r="L3" s="65"/>
      <c r="M3" s="65"/>
      <c r="N3" s="65"/>
      <c r="O3" s="65"/>
      <c r="P3" s="65"/>
      <c r="Q3" s="65"/>
      <c r="R3" s="64"/>
      <c r="S3" s="64"/>
      <c r="T3" s="64"/>
      <c r="U3" s="64"/>
      <c r="V3" s="64"/>
      <c r="W3" s="64"/>
      <c r="X3" s="64"/>
    </row>
    <row r="4" spans="1:24" s="64" customFormat="1" ht="33" customHeight="1" x14ac:dyDescent="0.25">
      <c r="A4" s="170" t="s">
        <v>108</v>
      </c>
      <c r="B4" s="170"/>
      <c r="C4" s="170"/>
      <c r="D4" s="170"/>
      <c r="E4" s="170"/>
      <c r="F4" s="170"/>
      <c r="G4" s="170"/>
      <c r="H4" s="171" t="s">
        <v>113</v>
      </c>
      <c r="I4" s="171"/>
      <c r="L4" s="65"/>
      <c r="M4" s="65"/>
      <c r="N4" s="65"/>
      <c r="O4" s="65"/>
      <c r="P4" s="65"/>
      <c r="Q4" s="65"/>
    </row>
    <row r="5" spans="1:24" s="3" customFormat="1" ht="22.5" customHeight="1" x14ac:dyDescent="0.3">
      <c r="A5" s="2" t="s">
        <v>2</v>
      </c>
      <c r="B5" s="167"/>
      <c r="C5" s="167"/>
      <c r="D5" s="167"/>
      <c r="E5" s="167"/>
      <c r="F5" s="2" t="s">
        <v>3</v>
      </c>
      <c r="G5" s="167"/>
      <c r="H5" s="167"/>
      <c r="I5" s="167"/>
      <c r="J5" s="36"/>
      <c r="K5" s="36"/>
      <c r="L5" s="35"/>
      <c r="M5" s="35"/>
      <c r="N5" s="35"/>
      <c r="O5" s="35"/>
      <c r="P5" s="35"/>
      <c r="Q5" s="35"/>
      <c r="R5" s="36"/>
      <c r="S5" s="36"/>
      <c r="T5" s="36"/>
      <c r="U5" s="36"/>
      <c r="V5" s="36"/>
      <c r="W5" s="36"/>
      <c r="X5" s="36"/>
    </row>
    <row r="6" spans="1:24" s="3" customFormat="1" ht="22.5" customHeight="1" x14ac:dyDescent="0.3">
      <c r="A6" s="4" t="s">
        <v>55</v>
      </c>
      <c r="B6" s="4"/>
      <c r="C6" s="168"/>
      <c r="D6" s="168"/>
      <c r="E6" s="168"/>
      <c r="F6" s="4" t="s">
        <v>4</v>
      </c>
      <c r="G6" s="169"/>
      <c r="H6" s="169"/>
      <c r="I6" s="169"/>
      <c r="J6" s="36"/>
      <c r="K6" s="36"/>
      <c r="L6" s="35"/>
      <c r="M6" s="35"/>
      <c r="N6" s="35"/>
      <c r="O6" s="35"/>
      <c r="P6" s="35"/>
      <c r="Q6" s="35"/>
      <c r="R6" s="36"/>
      <c r="S6" s="36"/>
      <c r="T6" s="36"/>
      <c r="U6" s="36"/>
      <c r="V6" s="36"/>
      <c r="W6" s="36"/>
      <c r="X6" s="36"/>
    </row>
    <row r="7" spans="1:24" s="3" customFormat="1" ht="22.5" customHeight="1" x14ac:dyDescent="0.3">
      <c r="A7" s="4" t="s">
        <v>102</v>
      </c>
      <c r="B7" s="168"/>
      <c r="C7" s="168"/>
      <c r="D7" s="168"/>
      <c r="E7" s="168"/>
      <c r="F7" s="4" t="s">
        <v>80</v>
      </c>
      <c r="G7" s="169"/>
      <c r="H7" s="169"/>
      <c r="I7" s="169"/>
      <c r="J7" s="36"/>
      <c r="K7" s="36"/>
      <c r="L7" s="35"/>
      <c r="M7" s="35"/>
      <c r="N7" s="35"/>
      <c r="O7" s="35"/>
      <c r="P7" s="35"/>
      <c r="Q7" s="35"/>
      <c r="R7" s="36"/>
      <c r="S7" s="36"/>
      <c r="T7" s="36"/>
      <c r="U7" s="36"/>
      <c r="V7" s="36"/>
      <c r="W7" s="36"/>
      <c r="X7" s="36"/>
    </row>
    <row r="8" spans="1:24" s="3" customFormat="1" ht="19.5" customHeight="1" x14ac:dyDescent="0.25">
      <c r="A8" s="107" t="s">
        <v>121</v>
      </c>
      <c r="B8" s="179" t="s">
        <v>133</v>
      </c>
      <c r="C8" s="179"/>
      <c r="D8" s="179"/>
      <c r="E8" s="179"/>
      <c r="F8" s="179"/>
      <c r="G8" s="179"/>
      <c r="H8" s="179"/>
      <c r="I8" s="179"/>
      <c r="J8" s="36"/>
      <c r="K8" s="36"/>
      <c r="L8" s="35"/>
      <c r="M8" s="35"/>
      <c r="N8" s="35"/>
      <c r="O8" s="35"/>
      <c r="P8" s="35"/>
      <c r="Q8" s="35"/>
      <c r="R8" s="36"/>
      <c r="S8" s="36"/>
      <c r="T8" s="36"/>
      <c r="U8" s="36"/>
      <c r="V8" s="36"/>
      <c r="W8" s="36"/>
      <c r="X8" s="36"/>
    </row>
    <row r="9" spans="1:24" s="3" customFormat="1" ht="18.95" customHeight="1" thickBot="1" x14ac:dyDescent="0.35">
      <c r="A9" s="178" t="s">
        <v>106</v>
      </c>
      <c r="B9" s="178"/>
      <c r="C9" s="175" t="s">
        <v>132</v>
      </c>
      <c r="D9" s="175"/>
      <c r="E9" s="177" t="s">
        <v>107</v>
      </c>
      <c r="F9" s="177"/>
      <c r="G9" s="176" t="s">
        <v>131</v>
      </c>
      <c r="H9" s="176"/>
      <c r="I9" s="176"/>
      <c r="J9" s="36"/>
      <c r="K9" s="36"/>
      <c r="L9" s="35"/>
      <c r="M9" s="35"/>
      <c r="N9" s="35"/>
      <c r="O9" s="35"/>
      <c r="P9" s="35"/>
      <c r="Q9" s="35"/>
      <c r="R9" s="36"/>
      <c r="S9" s="36"/>
      <c r="T9" s="36"/>
      <c r="U9" s="36"/>
      <c r="V9" s="36"/>
      <c r="W9" s="36"/>
      <c r="X9" s="36"/>
    </row>
    <row r="10" spans="1:24" ht="23.25" customHeight="1" thickBot="1" x14ac:dyDescent="0.3">
      <c r="A10" s="172" t="s">
        <v>104</v>
      </c>
      <c r="B10" s="173"/>
      <c r="C10" s="173"/>
      <c r="D10" s="173"/>
      <c r="E10" s="173"/>
      <c r="F10" s="173"/>
      <c r="G10" s="173"/>
      <c r="H10" s="173"/>
      <c r="I10" s="174"/>
      <c r="L10" s="99"/>
      <c r="M10" s="99"/>
      <c r="N10" s="99"/>
      <c r="O10" s="99"/>
      <c r="P10" s="99"/>
      <c r="Q10" s="99"/>
      <c r="R10"/>
      <c r="S10"/>
      <c r="T10"/>
      <c r="U10"/>
    </row>
    <row r="11" spans="1:24" ht="30" customHeight="1" thickTop="1" x14ac:dyDescent="0.25">
      <c r="A11" s="61" t="s">
        <v>130</v>
      </c>
      <c r="B11" s="6" t="s">
        <v>61</v>
      </c>
      <c r="C11" s="6" t="s">
        <v>74</v>
      </c>
      <c r="D11" s="6" t="s">
        <v>75</v>
      </c>
      <c r="E11" s="6" t="s">
        <v>76</v>
      </c>
      <c r="F11" s="7" t="s">
        <v>5</v>
      </c>
      <c r="G11" s="7" t="s">
        <v>6</v>
      </c>
      <c r="H11" s="7" t="s">
        <v>7</v>
      </c>
      <c r="I11" s="8" t="s">
        <v>8</v>
      </c>
      <c r="L11" s="99"/>
      <c r="M11" s="99"/>
      <c r="N11" s="99"/>
      <c r="O11" s="99"/>
      <c r="P11" s="99"/>
      <c r="Q11" s="99"/>
      <c r="R11"/>
      <c r="S11"/>
      <c r="T11"/>
      <c r="U11"/>
    </row>
    <row r="12" spans="1:24" s="68" customFormat="1" ht="20.100000000000001" customHeight="1" x14ac:dyDescent="0.25">
      <c r="A12" s="119" t="s">
        <v>109</v>
      </c>
      <c r="B12" s="120"/>
      <c r="C12" s="120"/>
      <c r="D12" s="120"/>
      <c r="E12" s="120"/>
      <c r="F12" s="120"/>
      <c r="G12" s="120"/>
      <c r="H12" s="120"/>
      <c r="I12" s="121"/>
      <c r="J12" s="67"/>
      <c r="K12" s="67"/>
      <c r="L12" s="100"/>
      <c r="M12" s="101"/>
      <c r="N12" s="100"/>
      <c r="O12" s="100"/>
      <c r="P12" s="100"/>
      <c r="Q12" s="100"/>
      <c r="V12" s="67"/>
      <c r="W12" s="67"/>
      <c r="X12" s="67"/>
    </row>
    <row r="13" spans="1:24" ht="18" customHeight="1" x14ac:dyDescent="0.3">
      <c r="A13" s="10" t="s">
        <v>82</v>
      </c>
      <c r="B13" s="41"/>
      <c r="C13" s="41"/>
      <c r="D13" s="41"/>
      <c r="E13" s="41"/>
      <c r="F13" s="41"/>
      <c r="G13" s="41"/>
      <c r="H13" s="41"/>
      <c r="I13" s="47"/>
      <c r="L13" s="102" t="s">
        <v>94</v>
      </c>
      <c r="M13"/>
      <c r="N13"/>
      <c r="O13"/>
      <c r="P13"/>
      <c r="Q13" s="99"/>
      <c r="R13"/>
      <c r="S13"/>
      <c r="T13"/>
      <c r="U13"/>
    </row>
    <row r="14" spans="1:24" s="72" customFormat="1" ht="25.5" x14ac:dyDescent="0.2">
      <c r="A14" s="69" t="s">
        <v>125</v>
      </c>
      <c r="B14" s="70"/>
      <c r="C14" s="70"/>
      <c r="D14" s="70"/>
      <c r="E14" s="70"/>
      <c r="F14" s="70"/>
      <c r="G14" s="70"/>
      <c r="H14" s="70"/>
      <c r="I14" s="48">
        <f>COUNTA(B14:H14)*$M$14</f>
        <v>0</v>
      </c>
      <c r="J14" s="71"/>
      <c r="K14" s="71"/>
      <c r="L14" s="103" t="s">
        <v>95</v>
      </c>
      <c r="M14" s="103">
        <v>16.850000000000001</v>
      </c>
      <c r="N14" s="108"/>
      <c r="O14" s="108"/>
      <c r="P14" s="108"/>
      <c r="Q14" s="103"/>
      <c r="V14" s="71"/>
      <c r="W14" s="71"/>
      <c r="X14" s="71"/>
    </row>
    <row r="15" spans="1:24" s="72" customFormat="1" ht="25.5" x14ac:dyDescent="0.2">
      <c r="A15" s="73" t="s">
        <v>126</v>
      </c>
      <c r="B15" s="70"/>
      <c r="C15" s="70"/>
      <c r="D15" s="70"/>
      <c r="E15" s="70"/>
      <c r="F15" s="70"/>
      <c r="G15" s="70"/>
      <c r="H15" s="70"/>
      <c r="I15" s="49">
        <f>COUNTA(B15:H15)*$M$15</f>
        <v>0</v>
      </c>
      <c r="J15" s="71"/>
      <c r="K15" s="71"/>
      <c r="L15" s="103" t="s">
        <v>96</v>
      </c>
      <c r="M15" s="103">
        <v>27</v>
      </c>
      <c r="N15" s="108"/>
      <c r="O15" s="108"/>
      <c r="P15" s="108"/>
      <c r="Q15" s="103"/>
      <c r="V15" s="71"/>
      <c r="W15" s="71"/>
      <c r="X15" s="71"/>
    </row>
    <row r="16" spans="1:24" s="72" customFormat="1" ht="25.5" x14ac:dyDescent="0.2">
      <c r="A16" s="73" t="s">
        <v>127</v>
      </c>
      <c r="B16" s="70"/>
      <c r="C16" s="70"/>
      <c r="D16" s="70"/>
      <c r="E16" s="70"/>
      <c r="F16" s="70"/>
      <c r="G16" s="70"/>
      <c r="H16" s="70"/>
      <c r="I16" s="49">
        <f>COUNTA(B16:H16)*$M$16</f>
        <v>0</v>
      </c>
      <c r="J16" s="71"/>
      <c r="K16" s="71"/>
      <c r="L16" s="103" t="s">
        <v>97</v>
      </c>
      <c r="M16" s="103">
        <v>33.950000000000003</v>
      </c>
      <c r="N16" s="108"/>
      <c r="O16" s="108"/>
      <c r="P16" s="108"/>
      <c r="Q16" s="103"/>
      <c r="V16" s="71"/>
      <c r="W16" s="71"/>
      <c r="X16" s="71"/>
    </row>
    <row r="17" spans="1:24" s="72" customFormat="1" ht="25.5" x14ac:dyDescent="0.2">
      <c r="A17" s="73" t="s">
        <v>128</v>
      </c>
      <c r="B17" s="70"/>
      <c r="C17" s="70"/>
      <c r="D17" s="70"/>
      <c r="E17" s="70"/>
      <c r="F17" s="70"/>
      <c r="G17" s="70"/>
      <c r="H17" s="70"/>
      <c r="I17" s="49">
        <f>COUNTA(B17:H17)*$M$17</f>
        <v>0</v>
      </c>
      <c r="J17" s="71"/>
      <c r="K17" s="71"/>
      <c r="L17" s="103" t="s">
        <v>98</v>
      </c>
      <c r="M17" s="103">
        <v>222.5</v>
      </c>
      <c r="N17" s="108"/>
      <c r="O17" s="108"/>
      <c r="P17" s="108"/>
      <c r="Q17" s="103"/>
      <c r="V17" s="71"/>
      <c r="W17" s="71"/>
      <c r="X17" s="71"/>
    </row>
    <row r="18" spans="1:24" s="75" customFormat="1" ht="20.100000000000001" customHeight="1" x14ac:dyDescent="0.25">
      <c r="A18" s="129" t="s">
        <v>110</v>
      </c>
      <c r="B18" s="130"/>
      <c r="C18" s="130"/>
      <c r="D18" s="130"/>
      <c r="E18" s="130"/>
      <c r="F18" s="130"/>
      <c r="G18" s="130"/>
      <c r="H18" s="130"/>
      <c r="I18" s="131"/>
      <c r="J18" s="74"/>
      <c r="K18" s="74"/>
      <c r="L18" s="104"/>
      <c r="M18" s="109"/>
      <c r="N18" s="109"/>
      <c r="O18" s="109"/>
      <c r="P18" s="109"/>
      <c r="Q18" s="104"/>
      <c r="V18" s="74"/>
      <c r="W18" s="74"/>
      <c r="X18" s="74"/>
    </row>
    <row r="19" spans="1:24" s="72" customFormat="1" ht="28.5" customHeight="1" x14ac:dyDescent="0.2">
      <c r="A19" s="76" t="s">
        <v>9</v>
      </c>
      <c r="B19" s="77"/>
      <c r="C19" s="77"/>
      <c r="D19" s="77"/>
      <c r="E19" s="77"/>
      <c r="F19" s="77"/>
      <c r="G19" s="77"/>
      <c r="H19" s="77"/>
      <c r="I19" s="78"/>
      <c r="J19" s="71"/>
      <c r="K19" s="71"/>
      <c r="L19" s="105" t="s">
        <v>89</v>
      </c>
      <c r="M19" s="103">
        <v>1</v>
      </c>
      <c r="N19" s="103">
        <v>2</v>
      </c>
      <c r="O19" s="103">
        <v>3</v>
      </c>
      <c r="P19" s="103">
        <v>4</v>
      </c>
      <c r="V19" s="71"/>
      <c r="W19" s="71"/>
      <c r="X19" s="71"/>
    </row>
    <row r="20" spans="1:24" s="72" customFormat="1" ht="28.5" customHeight="1" x14ac:dyDescent="0.2">
      <c r="A20" s="76" t="s">
        <v>83</v>
      </c>
      <c r="B20" s="79"/>
      <c r="C20" s="77"/>
      <c r="D20" s="77"/>
      <c r="E20" s="77"/>
      <c r="F20" s="77"/>
      <c r="G20" s="77"/>
      <c r="H20" s="79"/>
      <c r="I20" s="80">
        <f>SUM(B21:H21)</f>
        <v>0</v>
      </c>
      <c r="J20" s="71"/>
      <c r="K20" s="71"/>
      <c r="L20" s="103" t="s">
        <v>99</v>
      </c>
      <c r="M20" s="115">
        <v>17.55</v>
      </c>
      <c r="N20" s="103">
        <v>26.65</v>
      </c>
      <c r="O20" s="103">
        <v>35.75</v>
      </c>
      <c r="P20" s="103">
        <f t="shared" ref="P20:P25" si="0">O20+9.1</f>
        <v>44.85</v>
      </c>
      <c r="V20" s="71"/>
      <c r="W20" s="71"/>
      <c r="X20" s="71"/>
    </row>
    <row r="21" spans="1:24" s="72" customFormat="1" ht="12.75" hidden="1" x14ac:dyDescent="0.2">
      <c r="A21" s="81"/>
      <c r="B21" s="82" t="str">
        <f>IF(B20&lt;&gt;"",(SUMIF($B$19,1,$M$20)+SUMIF($B$19,2,$N$20)+SUMIF($B$19,3,$O$20)++SUMIF($B$19,4,$P$20)),"")</f>
        <v/>
      </c>
      <c r="C21" s="82" t="str">
        <f>IF(C20&lt;&gt;"",(SUMIF($C$19,1,$M$20)+SUMIF($C$19,2,$N$20)+SUMIF($C$19,3,$O$20)+SUMIF($C$19,4,$P$20)),"")</f>
        <v/>
      </c>
      <c r="D21" s="82" t="str">
        <f>IF(D20&lt;&gt;"",(SUMIF($D$19,1,$M$20)+SUMIF($D$19,2,$N$20)+SUMIF($D$19,3,$O$20)++SUMIF($D$19,4,$P$20)),"")</f>
        <v/>
      </c>
      <c r="E21" s="82" t="str">
        <f>IF(E20&lt;&gt;"",(SUMIF($E$19,1,$M$20)+SUMIF($E$19,2,$N$20)+SUMIF($E$19,3,$O$20)++SUMIF($E$19,4,$P$20)),"")</f>
        <v/>
      </c>
      <c r="F21" s="82" t="str">
        <f>IF(F20&lt;&gt;"",(SUMIF($F$19,1,$M$20)+SUMIF($F$19,2,$N$20)+SUMIF($F$19,3,$O$20)++SUMIF($F$19,4,$P$20)),"")</f>
        <v/>
      </c>
      <c r="G21" s="82" t="str">
        <f>IF(G20&lt;&gt;"",(SUMIF($G$19,1,$M$20)+SUMIF($G$19,2,$N$20)+SUMIF($G$19,3,$O$20)++SUMIF($G$19,4,$P$20)),"")</f>
        <v/>
      </c>
      <c r="H21" s="82" t="str">
        <f>IF(H20&lt;&gt;"",(SUMIF($H$19,1,$M$20)+SUMIF($H$19,2,$N$20)+SUMIF($H$19,3,$O$20)++SUMIF($H$19,4,$P$20)),"")</f>
        <v/>
      </c>
      <c r="I21" s="83"/>
      <c r="J21" s="71"/>
      <c r="K21" s="71"/>
      <c r="L21" s="103"/>
      <c r="M21" s="103"/>
      <c r="N21" s="103"/>
      <c r="O21" s="103"/>
      <c r="P21" s="103">
        <f t="shared" si="0"/>
        <v>9.1</v>
      </c>
      <c r="V21" s="71"/>
      <c r="W21" s="71"/>
      <c r="X21" s="71"/>
    </row>
    <row r="22" spans="1:24" s="72" customFormat="1" ht="28.5" customHeight="1" x14ac:dyDescent="0.2">
      <c r="A22" s="76" t="s">
        <v>10</v>
      </c>
      <c r="B22" s="77"/>
      <c r="C22" s="77"/>
      <c r="D22" s="77"/>
      <c r="E22" s="77"/>
      <c r="F22" s="77"/>
      <c r="G22" s="77"/>
      <c r="H22" s="77"/>
      <c r="I22" s="80">
        <f>SUM(B23:H23)</f>
        <v>0</v>
      </c>
      <c r="J22" s="71"/>
      <c r="K22" s="71"/>
      <c r="L22" s="103" t="s">
        <v>90</v>
      </c>
      <c r="M22" s="103">
        <v>17.55</v>
      </c>
      <c r="N22" s="103">
        <v>26.3</v>
      </c>
      <c r="O22" s="103">
        <v>34.700000000000003</v>
      </c>
      <c r="P22" s="103">
        <f t="shared" si="0"/>
        <v>43.800000000000004</v>
      </c>
      <c r="V22" s="71"/>
      <c r="W22" s="71"/>
      <c r="X22" s="71"/>
    </row>
    <row r="23" spans="1:24" s="72" customFormat="1" ht="12.75" hidden="1" x14ac:dyDescent="0.2">
      <c r="A23" s="81"/>
      <c r="B23" s="82" t="str">
        <f>IF(B22&lt;&gt;"",(SUMIF($B$19,1,$M$22)+SUMIF($B$19,2,$N$22)+SUMIF($B$19,3,$O$22)++SUMIF($B$19,4,$P$22)),"")</f>
        <v/>
      </c>
      <c r="C23" s="82" t="str">
        <f>IF(C22&lt;&gt;"",(SUMIF($C$19,1,$M$22)+SUMIF($C$19,2,$N$22)+SUMIF($C$19,3,$O$22)++SUMIF($C$19,4,$P$22)),"")</f>
        <v/>
      </c>
      <c r="D23" s="82" t="str">
        <f>IF(D22&lt;&gt;"",(SUMIF($D$19,1,$M$22)+SUMIF($D$19,2,$N$22)+SUMIF($D$19,3,$O$22)++SUMIF($D$19,4,$P$22)),"")</f>
        <v/>
      </c>
      <c r="E23" s="82" t="str">
        <f>IF(E22&lt;&gt;"",(SUMIF($E$19,1,$M$22)+SUMIF($E$19,2,$N$22)+SUMIF($E$19,3,$O$22)++SUMIF($E$19,4,$P$22)),"")</f>
        <v/>
      </c>
      <c r="F23" s="82" t="str">
        <f>IF(F22&lt;&gt;"",(SUMIF($F$19,1,$M$22)+SUMIF($F$19,2,$N$22)+SUMIF($F$19,3,$O$22)++SUMIF($F19,4,$P$22)),"")</f>
        <v/>
      </c>
      <c r="G23" s="82" t="str">
        <f>IF(G22&lt;&gt;"",(SUMIF($G$19,1,$M$22)+SUMIF($G$19,2,$N$22)+SUMIF($G$19,3,$O$22)++SUMIF($G$19,4,$P$22)),"")</f>
        <v/>
      </c>
      <c r="H23" s="82" t="str">
        <f>IF(H22&lt;&gt;"",(SUMIF($H$19,1,$M$22)+SUMIF($H$19,2,$N$22)+SUMIF($H$19,3,$O$22)++SUMIF($H$19,4,$P$22)),"")</f>
        <v/>
      </c>
      <c r="I23" s="83"/>
      <c r="J23" s="71"/>
      <c r="K23" s="71"/>
      <c r="L23" s="103"/>
      <c r="M23" s="103"/>
      <c r="N23" s="103"/>
      <c r="O23" s="103"/>
      <c r="P23" s="103">
        <f t="shared" si="0"/>
        <v>9.1</v>
      </c>
      <c r="V23" s="71"/>
      <c r="W23" s="71"/>
      <c r="X23" s="71"/>
    </row>
    <row r="24" spans="1:24" s="72" customFormat="1" ht="28.5" customHeight="1" x14ac:dyDescent="0.2">
      <c r="A24" s="76" t="s">
        <v>11</v>
      </c>
      <c r="B24" s="77"/>
      <c r="C24" s="77"/>
      <c r="D24" s="77"/>
      <c r="E24" s="77"/>
      <c r="F24" s="77"/>
      <c r="G24" s="77"/>
      <c r="H24" s="77"/>
      <c r="I24" s="80">
        <f>SUM(B25:H25)</f>
        <v>0</v>
      </c>
      <c r="J24" s="71"/>
      <c r="K24" s="71"/>
      <c r="L24" s="103" t="s">
        <v>91</v>
      </c>
      <c r="M24" s="114">
        <v>17.55</v>
      </c>
      <c r="N24" s="103">
        <v>26.3</v>
      </c>
      <c r="O24" s="103">
        <v>34.700000000000003</v>
      </c>
      <c r="P24" s="103">
        <f t="shared" si="0"/>
        <v>43.800000000000004</v>
      </c>
      <c r="V24" s="71"/>
      <c r="W24" s="71"/>
      <c r="X24" s="71"/>
    </row>
    <row r="25" spans="1:24" s="72" customFormat="1" ht="12.75" hidden="1" x14ac:dyDescent="0.2">
      <c r="A25" s="81"/>
      <c r="B25" s="82" t="str">
        <f>IF(B24&lt;&gt;"",(SUMIF($B$19,1,$M$24)+SUMIF($B$19,2,$N$24)+SUMIF($B$19,3,$O$24)++SUMIF($B$19,4,$P$24)),"")</f>
        <v/>
      </c>
      <c r="C25" s="82" t="str">
        <f>IF(C24&lt;&gt;"",(SUMIF($C$19,1,$M$24)+SUMIF($C$19,2,$N$24)+SUMIF($C$19,3,$O$24)++SUMIF($C$19,4,$P$24)),"")</f>
        <v/>
      </c>
      <c r="D25" s="82" t="str">
        <f>IF(D24&lt;&gt;"",(SUMIF($D$19,1,$M$24)+SUMIF($D$19,2,$N$24)+SUMIF($D$19,3,$O$24)++SUMIF($D$19,4,$P$24)),"")</f>
        <v/>
      </c>
      <c r="E25" s="82" t="str">
        <f>IF(E24&lt;&gt;"",(SUMIF($E$19,1,$M$24)+SUMIF($E$19,2,$N$24)+SUMIF($E$19,3,$O$24)++SUMIF($E$19,4,$P$24)),"")</f>
        <v/>
      </c>
      <c r="F25" s="82" t="str">
        <f>IF(F24&lt;&gt;"",(SUMIF($F$19,1,$M$24)+SUMIF($F$19,2,$N$24)+SUMIF($F$19,3,$O$24)++SUMIF($F$19,4,$P$24)),"")</f>
        <v/>
      </c>
      <c r="G25" s="82" t="str">
        <f>IF(G24&lt;&gt;"",(SUMIF($G$19,1,$M$24)+SUMIF($G$19,2,$N$24)+SUMIF($G$19,3,$O$24)++SUMIF($G$19,4,$P$24)),"")</f>
        <v/>
      </c>
      <c r="H25" s="82" t="str">
        <f>IF(H24&lt;&gt;"",(SUMIF($H$19,1,$M$24)+SUMIF($H$19,2,$N$24)+SUMIF($H$19,3,$O$24)++SUMIF($H$19,4,$P$24)),"")</f>
        <v/>
      </c>
      <c r="I25" s="83"/>
      <c r="J25" s="71"/>
      <c r="K25" s="71"/>
      <c r="L25" s="103"/>
      <c r="M25" s="103"/>
      <c r="N25" s="103"/>
      <c r="O25" s="103"/>
      <c r="P25" s="103">
        <f t="shared" si="0"/>
        <v>9.1</v>
      </c>
      <c r="V25" s="71"/>
      <c r="W25" s="71"/>
      <c r="X25" s="71"/>
    </row>
    <row r="26" spans="1:24" s="72" customFormat="1" ht="27.75" customHeight="1" x14ac:dyDescent="0.2">
      <c r="A26" s="76" t="s">
        <v>12</v>
      </c>
      <c r="B26" s="77"/>
      <c r="C26" s="77"/>
      <c r="D26" s="77"/>
      <c r="E26" s="77"/>
      <c r="F26" s="77"/>
      <c r="G26" s="77"/>
      <c r="H26" s="77"/>
      <c r="I26" s="80">
        <f>SUM(B27:H27)</f>
        <v>0</v>
      </c>
      <c r="J26" s="71"/>
      <c r="K26" s="71"/>
      <c r="L26" s="103" t="s">
        <v>97</v>
      </c>
      <c r="M26" s="103">
        <v>17.55</v>
      </c>
      <c r="N26" s="103">
        <v>26.65</v>
      </c>
      <c r="O26" s="103">
        <v>35.75</v>
      </c>
      <c r="P26" s="103">
        <f>O26+9.1</f>
        <v>44.85</v>
      </c>
      <c r="V26" s="71"/>
      <c r="W26" s="71"/>
      <c r="X26" s="71"/>
    </row>
    <row r="27" spans="1:24" s="72" customFormat="1" ht="12.75" hidden="1" x14ac:dyDescent="0.2">
      <c r="A27" s="81"/>
      <c r="B27" s="82" t="str">
        <f>IF(B26&lt;&gt;"",(SUMIF($B$19,1,$M$26)+SUMIF($B$19,2,$N$26)+SUMIF($B$19,3,$O$26)++SUMIF($B$19,4,$P$26)),"")</f>
        <v/>
      </c>
      <c r="C27" s="82" t="str">
        <f>IF(C26&lt;&gt;"",(SUMIF($C$19,1,$M$26)+SUMIF($C$19,2,$N$26)+SUMIF($C$19,3,$O$26)++SUMIF($C$19,4,$P$26)),"")</f>
        <v/>
      </c>
      <c r="D27" s="82" t="str">
        <f>IF(D26&lt;&gt;"",(SUMIF($D$19,1,$M$26)+SUMIF($D$19,2,$N$26)+SUMIF($D$19,3,$O$26)++SUMIF($D$19,4,$P$26)),"")</f>
        <v/>
      </c>
      <c r="E27" s="82" t="str">
        <f>IF(E26&lt;&gt;"",(SUMIF($E$19,1,$M$26)+SUMIF($E$19,2,$N$26)+SUMIF($E$19,3,$O$26)++SUMIF($E$19,4,$P$26)),"")</f>
        <v/>
      </c>
      <c r="F27" s="82" t="str">
        <f>IF(F26&lt;&gt;"",(SUMIF($F$19,1,$M$26)+SUMIF($F$19,2,$N$26)+SUMIF($F$19,3,$O$26)++SUMIF($F$19,4,$P$26)),"")</f>
        <v/>
      </c>
      <c r="G27" s="82" t="str">
        <f>IF(G26&lt;&gt;"",(SUMIF($G$19,1,$M$26)+SUMIF($G$19,2,$N$26)+SUMIF($G$19,3,$O$26)++SUMIF($G$19,4,$P$26)),"")</f>
        <v/>
      </c>
      <c r="H27" s="82" t="str">
        <f>IF(H26&lt;&gt;"",(SUMIF($H$19,1,$M$26)+SUMIF($H$19,2,$N$26)+SUMIF($H$19,3,$O$26)++SUMIF($H$19,4,$P$26)),"")</f>
        <v/>
      </c>
      <c r="I27" s="83"/>
      <c r="J27" s="71"/>
      <c r="K27" s="71"/>
      <c r="L27" s="103"/>
      <c r="M27" s="103"/>
      <c r="N27" s="103"/>
      <c r="O27" s="103"/>
      <c r="P27" s="103">
        <f>O27+9.1</f>
        <v>9.1</v>
      </c>
      <c r="V27" s="71"/>
      <c r="W27" s="71"/>
      <c r="X27" s="71"/>
    </row>
    <row r="28" spans="1:24" s="72" customFormat="1" ht="28.5" customHeight="1" x14ac:dyDescent="0.2">
      <c r="A28" s="76" t="s">
        <v>13</v>
      </c>
      <c r="B28" s="77"/>
      <c r="C28" s="77"/>
      <c r="D28" s="77"/>
      <c r="E28" s="77"/>
      <c r="F28" s="77"/>
      <c r="G28" s="77"/>
      <c r="H28" s="77"/>
      <c r="I28" s="80">
        <f>SUM(B29:H29)</f>
        <v>0</v>
      </c>
      <c r="J28" s="71"/>
      <c r="K28" s="71"/>
      <c r="L28" s="103" t="s">
        <v>92</v>
      </c>
      <c r="M28" s="103">
        <v>26.55</v>
      </c>
      <c r="N28" s="103">
        <v>34.700000000000003</v>
      </c>
      <c r="O28" s="103">
        <v>42.8</v>
      </c>
      <c r="P28" s="103">
        <f>O28+9.1</f>
        <v>51.9</v>
      </c>
      <c r="V28" s="71"/>
      <c r="W28" s="71"/>
      <c r="X28" s="71"/>
    </row>
    <row r="29" spans="1:24" s="72" customFormat="1" ht="12.75" hidden="1" x14ac:dyDescent="0.2">
      <c r="A29" s="81"/>
      <c r="B29" s="82" t="str">
        <f>IF(B28&lt;&gt;"",(SUMIF($B$19,1,$M$28)+SUMIF($B$19,2,$N$28)+SUMIF($B$19,3,$O$28)++SUMIF($B$19,4,$P$28)),"")</f>
        <v/>
      </c>
      <c r="C29" s="82" t="str">
        <f>IF(C28&lt;&gt;"",(SUMIF($C$19,1,$M$28)+SUMIF($C$19,2,$N$28)+SUMIF($C$19,3,$O$28)++SUMIF($C$19,4,$P$28)),"")</f>
        <v/>
      </c>
      <c r="D29" s="82" t="str">
        <f>IF(D28&lt;&gt;"",(SUMIF($D$19,1,$M$28)+SUMIF($D$19,2,$N$28)+SUMIF($D$19,3,$O$28)++SUMIF($D$19,4,$P$28)),"")</f>
        <v/>
      </c>
      <c r="E29" s="82" t="str">
        <f>IF(E28&lt;&gt;"",(SUMIF($E$19,1,$M$28)+SUMIF($E$19,2,$N$28)+SUMIF($E$19,3,$O$28)++SUMIF($E$19,4,$P$28)),"")</f>
        <v/>
      </c>
      <c r="F29" s="82" t="str">
        <f>IF(F28&lt;&gt;"",(SUMIF($F$19,1,$M$28)+SUMIF($F$19,2,$N$28)+SUMIF($F$19,3,$O$28)++SUMIF($F$19,4,$P$28)),"")</f>
        <v/>
      </c>
      <c r="G29" s="82" t="str">
        <f>IF(G28&lt;&gt;"",(SUMIF($G$19,1,$M$28)+SUMIF($G$19,2,$N$28)+SUMIF($G$19,3,$O$28)++SUMIF($G$19,4,$P$28)),"")</f>
        <v/>
      </c>
      <c r="H29" s="82" t="str">
        <f>IF(H28&lt;&gt;"",(SUMIF($H$19,1,$M$28)+SUMIF($H$19,2,$N$28)+SUMIF($H$19,3,$O$28)++SUMIF($H$19,4,$P$28)),"")</f>
        <v/>
      </c>
      <c r="I29" s="83"/>
      <c r="J29" s="71"/>
      <c r="K29" s="71"/>
      <c r="L29" s="103"/>
      <c r="M29" s="103"/>
      <c r="N29" s="103"/>
      <c r="O29" s="103"/>
      <c r="P29" s="103">
        <f>O29+9.1</f>
        <v>9.1</v>
      </c>
      <c r="V29" s="71"/>
      <c r="W29" s="71"/>
      <c r="X29" s="71"/>
    </row>
    <row r="30" spans="1:24" s="72" customFormat="1" ht="28.5" customHeight="1" x14ac:dyDescent="0.2">
      <c r="A30" s="76" t="s">
        <v>14</v>
      </c>
      <c r="B30" s="77"/>
      <c r="C30" s="77"/>
      <c r="D30" s="77"/>
      <c r="E30" s="77"/>
      <c r="F30" s="77"/>
      <c r="G30" s="77"/>
      <c r="H30" s="77"/>
      <c r="I30" s="80">
        <f>SUM(B31:H31)</f>
        <v>0</v>
      </c>
      <c r="J30" s="71"/>
      <c r="K30" s="84"/>
      <c r="L30" s="103" t="s">
        <v>93</v>
      </c>
      <c r="M30" s="103">
        <v>35</v>
      </c>
      <c r="N30" s="103">
        <v>51.55</v>
      </c>
      <c r="O30" s="103">
        <v>71.95</v>
      </c>
      <c r="P30" s="103">
        <f>O30+9.1</f>
        <v>81.05</v>
      </c>
      <c r="V30" s="71"/>
      <c r="W30" s="71"/>
      <c r="X30" s="71"/>
    </row>
    <row r="31" spans="1:24" s="72" customFormat="1" ht="12.75" hidden="1" x14ac:dyDescent="0.2">
      <c r="A31" s="81"/>
      <c r="B31" s="82" t="str">
        <f>IF(B30&lt;&gt;"",(SUMIF($B$19,1,$M$30)+SUMIF($B$19,2,$N$30)+SUMIF($B$19,3,$O$30)++SUMIF($B$19,4,$P$30)),"")</f>
        <v/>
      </c>
      <c r="C31" s="82" t="str">
        <f>IF(C30&lt;&gt;"",(SUMIF($C$19,1,$M$30)+SUMIF($C$19,2,$N$30)+SUMIF($C$19,3,$O$30)++SUMIF($C$19,4,$P$30)),"")</f>
        <v/>
      </c>
      <c r="D31" s="82" t="str">
        <f>IF(D30&lt;&gt;"",(SUMIF($D$19,1,$M$30)+SUMIF($D$19,2,$N$30)+SUMIF($D$19,3,$O$30)++SUMIF($D$19,4,$P$30)),"")</f>
        <v/>
      </c>
      <c r="E31" s="82" t="str">
        <f>IF(E30&lt;&gt;"",(SUMIF($E$19,1,$M$30)+SUMIF($E$19,2,$N$30)+SUMIF($E$19,3,$O$30)++SUMIF($E$19,4,$P$30)),"")</f>
        <v/>
      </c>
      <c r="F31" s="82" t="str">
        <f>IF(F30&lt;&gt;"",(SUMIF($F$19,1,$M$30)+SUMIF($F$19,2,$N$30)+SUMIF($F$19,3,$O$30)++SUMIF($F$19,4,$P$30)),"")</f>
        <v/>
      </c>
      <c r="G31" s="82" t="str">
        <f>IF(G30&lt;&gt;"",(SUMIF($G$19,1,$M$30)+SUMIF($G$19,2,$N$30)+SUMIF($G$19,3,$O$30)++SUMIF($G$19,4,$P$30)),"")</f>
        <v/>
      </c>
      <c r="H31" s="82" t="str">
        <f>IF(H30&lt;&gt;"",(SUMIF($H$19,1,$M$30)+SUMIF($H$19,2,$N$30)+SUMIF($H$19,3,$O$30)++SUMIF($H$19,4,$P$30)),"")</f>
        <v/>
      </c>
      <c r="I31" s="85"/>
      <c r="J31" s="71"/>
      <c r="K31" s="71"/>
      <c r="L31" s="103"/>
      <c r="M31" s="106"/>
      <c r="N31" s="106"/>
      <c r="O31" s="106"/>
      <c r="P31" s="106"/>
      <c r="V31" s="71"/>
      <c r="W31" s="71"/>
      <c r="X31" s="71"/>
    </row>
    <row r="32" spans="1:24" s="75" customFormat="1" ht="20.100000000000001" customHeight="1" x14ac:dyDescent="0.25">
      <c r="A32" s="86" t="s">
        <v>84</v>
      </c>
      <c r="B32" s="87"/>
      <c r="C32" s="88" t="s">
        <v>112</v>
      </c>
      <c r="D32" s="87"/>
      <c r="E32" s="87"/>
      <c r="F32" s="87"/>
      <c r="G32" s="87"/>
      <c r="H32" s="87"/>
      <c r="I32" s="89"/>
      <c r="J32" s="74"/>
      <c r="K32" s="74"/>
      <c r="L32" s="104"/>
      <c r="V32" s="74"/>
      <c r="W32" s="74"/>
      <c r="X32" s="74"/>
    </row>
    <row r="33" spans="1:24" s="72" customFormat="1" ht="24" customHeight="1" x14ac:dyDescent="0.2">
      <c r="A33" s="125" t="s">
        <v>86</v>
      </c>
      <c r="B33" s="126"/>
      <c r="C33" s="126"/>
      <c r="D33" s="126"/>
      <c r="E33" s="126"/>
      <c r="F33" s="90" t="s">
        <v>100</v>
      </c>
      <c r="G33" s="91"/>
      <c r="H33" s="92">
        <v>0.66800000000000004</v>
      </c>
      <c r="I33" s="93">
        <f>SUM(G33*H33)</f>
        <v>0</v>
      </c>
      <c r="J33" s="94"/>
      <c r="K33" s="71"/>
      <c r="L33" s="103"/>
      <c r="V33" s="71"/>
      <c r="W33" s="71"/>
      <c r="X33" s="71"/>
    </row>
    <row r="34" spans="1:24" s="72" customFormat="1" ht="24" customHeight="1" x14ac:dyDescent="0.2">
      <c r="A34" s="127"/>
      <c r="B34" s="128"/>
      <c r="C34" s="128"/>
      <c r="D34" s="128"/>
      <c r="E34" s="128"/>
      <c r="F34" s="95" t="s">
        <v>101</v>
      </c>
      <c r="G34" s="91"/>
      <c r="H34" s="92">
        <v>0.66800000000000004</v>
      </c>
      <c r="I34" s="93">
        <f>G34*H34</f>
        <v>0</v>
      </c>
      <c r="J34" s="94"/>
      <c r="K34" s="71"/>
      <c r="L34" s="103"/>
      <c r="V34" s="71"/>
      <c r="W34" s="71"/>
      <c r="X34" s="71"/>
    </row>
    <row r="35" spans="1:24" s="72" customFormat="1" ht="23.45" customHeight="1" x14ac:dyDescent="0.2">
      <c r="A35" s="133" t="s">
        <v>77</v>
      </c>
      <c r="B35" s="134"/>
      <c r="C35" s="134"/>
      <c r="D35" s="134"/>
      <c r="E35" s="96"/>
      <c r="F35" s="97"/>
      <c r="G35" s="97"/>
      <c r="H35" s="97"/>
      <c r="I35" s="98"/>
      <c r="J35" s="71"/>
      <c r="K35" s="71"/>
      <c r="L35" s="103"/>
      <c r="V35" s="71"/>
      <c r="W35" s="71"/>
      <c r="X35" s="71"/>
    </row>
    <row r="36" spans="1:24" s="72" customFormat="1" ht="23.45" customHeight="1" x14ac:dyDescent="0.2">
      <c r="A36" s="133" t="s">
        <v>111</v>
      </c>
      <c r="B36" s="134"/>
      <c r="C36" s="134"/>
      <c r="D36" s="134"/>
      <c r="E36" s="96"/>
      <c r="F36" s="97"/>
      <c r="G36" s="97"/>
      <c r="H36" s="97"/>
      <c r="I36" s="98"/>
      <c r="J36" s="71"/>
      <c r="K36" s="71"/>
      <c r="L36" s="103"/>
      <c r="V36" s="71"/>
      <c r="W36" s="71"/>
      <c r="X36" s="71"/>
    </row>
    <row r="37" spans="1:24" ht="23.45" customHeight="1" x14ac:dyDescent="0.3">
      <c r="A37" s="139" t="s">
        <v>85</v>
      </c>
      <c r="B37" s="140"/>
      <c r="C37" s="140"/>
      <c r="D37" s="140"/>
      <c r="E37" s="140"/>
      <c r="F37" s="140"/>
      <c r="G37" s="140"/>
      <c r="H37" s="140"/>
      <c r="I37" s="30"/>
      <c r="L37" s="99"/>
      <c r="M37"/>
      <c r="N37"/>
      <c r="O37"/>
      <c r="P37"/>
      <c r="Q37"/>
      <c r="R37"/>
      <c r="S37"/>
      <c r="T37"/>
      <c r="U37"/>
    </row>
    <row r="38" spans="1:24" ht="23.45" customHeight="1" x14ac:dyDescent="0.3">
      <c r="A38" s="141" t="s">
        <v>129</v>
      </c>
      <c r="B38" s="142"/>
      <c r="C38" s="142"/>
      <c r="D38" s="118" t="b">
        <v>0</v>
      </c>
      <c r="E38"/>
      <c r="F38"/>
      <c r="G38"/>
      <c r="I38" s="117" t="str">
        <f>IF(D38=TRUE,-40,"")</f>
        <v/>
      </c>
      <c r="L38" s="99"/>
      <c r="M38"/>
      <c r="N38"/>
      <c r="O38"/>
      <c r="P38"/>
      <c r="Q38"/>
      <c r="R38"/>
      <c r="S38"/>
      <c r="T38"/>
      <c r="U38"/>
    </row>
    <row r="39" spans="1:24" ht="23.45" customHeight="1" x14ac:dyDescent="0.3">
      <c r="A39" s="139" t="s">
        <v>105</v>
      </c>
      <c r="B39" s="140"/>
      <c r="C39" s="147"/>
      <c r="D39" s="147"/>
      <c r="E39" s="147"/>
      <c r="F39" s="147"/>
      <c r="G39" s="147"/>
      <c r="I39" s="30"/>
      <c r="L39" s="99"/>
      <c r="M39"/>
      <c r="N39"/>
      <c r="O39"/>
      <c r="P39"/>
      <c r="Q39"/>
      <c r="R39"/>
      <c r="S39"/>
      <c r="T39"/>
      <c r="U39"/>
    </row>
    <row r="40" spans="1:24" ht="23.45" customHeight="1" x14ac:dyDescent="0.3">
      <c r="A40" s="139" t="s">
        <v>105</v>
      </c>
      <c r="B40" s="140"/>
      <c r="C40" s="152"/>
      <c r="D40" s="152"/>
      <c r="E40" s="152"/>
      <c r="F40" s="152"/>
      <c r="G40" s="152"/>
      <c r="I40" s="30"/>
      <c r="N40" s="32"/>
    </row>
    <row r="41" spans="1:24" x14ac:dyDescent="0.3">
      <c r="A41" s="11"/>
      <c r="B41" s="12"/>
      <c r="C41" s="12"/>
      <c r="D41" s="12"/>
      <c r="I41" s="13"/>
    </row>
    <row r="42" spans="1:24" ht="27.95" customHeight="1" thickBot="1" x14ac:dyDescent="0.35">
      <c r="A42" s="14"/>
      <c r="F42" s="135" t="s">
        <v>60</v>
      </c>
      <c r="G42" s="135"/>
      <c r="I42" s="50">
        <f>SUM(I14:I17,I20:I30,I33:I40)</f>
        <v>0</v>
      </c>
      <c r="J42" s="36"/>
    </row>
    <row r="43" spans="1:24" ht="6" customHeight="1" thickTop="1" thickBot="1" x14ac:dyDescent="0.35">
      <c r="A43" s="15"/>
      <c r="B43" s="16"/>
      <c r="C43" s="16"/>
      <c r="D43" s="16"/>
      <c r="E43" s="16"/>
      <c r="F43" s="17"/>
      <c r="G43" s="17"/>
      <c r="H43" s="17"/>
      <c r="I43" s="18"/>
      <c r="J43" s="36"/>
    </row>
    <row r="44" spans="1:24" ht="16.5" customHeight="1" thickBot="1" x14ac:dyDescent="0.35">
      <c r="A44" s="132"/>
      <c r="B44" s="132"/>
      <c r="C44" s="132"/>
      <c r="D44" s="132"/>
      <c r="E44" s="132"/>
      <c r="F44" s="132"/>
      <c r="G44" s="132"/>
      <c r="H44" s="132"/>
      <c r="I44" s="132"/>
    </row>
    <row r="45" spans="1:24" ht="31.5" customHeight="1" thickTop="1" x14ac:dyDescent="0.25">
      <c r="A45" s="136" t="s">
        <v>88</v>
      </c>
      <c r="B45" s="137"/>
      <c r="C45" s="137"/>
      <c r="D45" s="137"/>
      <c r="E45" s="137"/>
      <c r="F45" s="137"/>
      <c r="G45" s="137"/>
      <c r="H45" s="137"/>
      <c r="I45" s="138"/>
    </row>
    <row r="46" spans="1:24" ht="53.45" customHeight="1" x14ac:dyDescent="0.25">
      <c r="A46" s="122"/>
      <c r="B46" s="123"/>
      <c r="C46" s="123"/>
      <c r="D46" s="123"/>
      <c r="E46" s="123"/>
      <c r="F46" s="123"/>
      <c r="G46" s="123"/>
      <c r="H46" s="123"/>
      <c r="I46" s="124"/>
    </row>
    <row r="47" spans="1:24" ht="9" customHeight="1" x14ac:dyDescent="0.3">
      <c r="A47" s="19"/>
      <c r="B47" s="19"/>
      <c r="C47" s="19"/>
      <c r="D47" s="19"/>
      <c r="E47" s="19"/>
      <c r="F47" s="19"/>
      <c r="G47" s="19"/>
      <c r="H47" s="19"/>
      <c r="I47" s="19"/>
    </row>
    <row r="48" spans="1:24" s="20" customFormat="1" ht="26.1" customHeight="1" x14ac:dyDescent="0.25">
      <c r="A48" s="51"/>
      <c r="B48" s="52"/>
      <c r="C48" s="53"/>
      <c r="D48" s="54" t="s">
        <v>87</v>
      </c>
      <c r="E48" s="52"/>
      <c r="F48" s="151"/>
      <c r="G48" s="151"/>
      <c r="H48" s="53" t="s">
        <v>103</v>
      </c>
      <c r="I48" s="53"/>
      <c r="J48" s="40"/>
      <c r="K48" s="40"/>
      <c r="L48" s="39"/>
      <c r="M48" s="39"/>
      <c r="N48" s="39"/>
      <c r="O48" s="39"/>
      <c r="P48" s="39"/>
      <c r="Q48" s="39"/>
      <c r="R48" s="40"/>
      <c r="S48" s="40"/>
      <c r="T48" s="40"/>
      <c r="U48" s="40"/>
      <c r="V48" s="40"/>
      <c r="W48" s="40"/>
      <c r="X48" s="40"/>
    </row>
    <row r="49" spans="1:9" ht="16.5" customHeight="1" x14ac:dyDescent="0.3">
      <c r="A49" s="19"/>
      <c r="B49" s="19"/>
      <c r="C49" s="19"/>
      <c r="D49" s="19"/>
      <c r="E49" s="19"/>
      <c r="F49" s="19"/>
      <c r="G49" s="19"/>
      <c r="H49" s="19"/>
      <c r="I49" s="19"/>
    </row>
    <row r="50" spans="1:9" ht="18.75" x14ac:dyDescent="0.3">
      <c r="A50" s="148" t="s">
        <v>21</v>
      </c>
      <c r="B50" s="148"/>
      <c r="C50" s="148"/>
    </row>
    <row r="51" spans="1:9" ht="9" customHeight="1" x14ac:dyDescent="0.3"/>
    <row r="52" spans="1:9" x14ac:dyDescent="0.3">
      <c r="A52" s="21" t="s">
        <v>16</v>
      </c>
      <c r="B52" s="5" t="s">
        <v>62</v>
      </c>
    </row>
    <row r="53" spans="1:9" x14ac:dyDescent="0.3">
      <c r="A53" s="21"/>
      <c r="B53" s="5" t="s">
        <v>63</v>
      </c>
    </row>
    <row r="54" spans="1:9" ht="9" customHeight="1" x14ac:dyDescent="0.3">
      <c r="A54" s="21"/>
    </row>
    <row r="55" spans="1:9" x14ac:dyDescent="0.3">
      <c r="A55" s="21" t="s">
        <v>17</v>
      </c>
      <c r="B55" s="5" t="s">
        <v>18</v>
      </c>
    </row>
    <row r="56" spans="1:9" x14ac:dyDescent="0.3">
      <c r="B56" s="5" t="s">
        <v>19</v>
      </c>
    </row>
    <row r="57" spans="1:9" x14ac:dyDescent="0.3">
      <c r="B57" s="5" t="s">
        <v>20</v>
      </c>
    </row>
    <row r="58" spans="1:9" x14ac:dyDescent="0.3">
      <c r="B58" s="5" t="s">
        <v>64</v>
      </c>
    </row>
    <row r="59" spans="1:9" ht="9" customHeight="1" x14ac:dyDescent="0.3"/>
    <row r="60" spans="1:9" x14ac:dyDescent="0.3">
      <c r="A60" s="21" t="s">
        <v>22</v>
      </c>
      <c r="B60" s="5" t="s">
        <v>23</v>
      </c>
    </row>
    <row r="61" spans="1:9" x14ac:dyDescent="0.3">
      <c r="B61" s="5" t="s">
        <v>24</v>
      </c>
    </row>
    <row r="62" spans="1:9" x14ac:dyDescent="0.3">
      <c r="B62" s="5" t="s">
        <v>65</v>
      </c>
    </row>
    <row r="63" spans="1:9" x14ac:dyDescent="0.3">
      <c r="B63" s="5" t="s">
        <v>66</v>
      </c>
    </row>
    <row r="64" spans="1:9" x14ac:dyDescent="0.3">
      <c r="B64" s="5" t="s">
        <v>67</v>
      </c>
    </row>
    <row r="65" spans="1:12" ht="9" customHeight="1" x14ac:dyDescent="0.3">
      <c r="L65" s="31" t="s">
        <v>25</v>
      </c>
    </row>
    <row r="66" spans="1:12" x14ac:dyDescent="0.3">
      <c r="A66" s="21" t="s">
        <v>56</v>
      </c>
      <c r="B66" s="5" t="s">
        <v>57</v>
      </c>
    </row>
    <row r="67" spans="1:12" ht="9" customHeight="1" x14ac:dyDescent="0.3"/>
    <row r="68" spans="1:12" x14ac:dyDescent="0.3">
      <c r="A68" s="142" t="s">
        <v>15</v>
      </c>
      <c r="B68" s="142"/>
      <c r="C68" s="149" t="s">
        <v>31</v>
      </c>
      <c r="D68" s="149"/>
      <c r="E68" s="22">
        <v>1</v>
      </c>
      <c r="F68" s="22">
        <v>2</v>
      </c>
      <c r="G68" s="22">
        <v>3</v>
      </c>
      <c r="H68" s="22" t="s">
        <v>30</v>
      </c>
    </row>
    <row r="69" spans="1:12" ht="30.75" customHeight="1" x14ac:dyDescent="0.3">
      <c r="A69" s="155" t="s">
        <v>58</v>
      </c>
      <c r="B69" s="156"/>
      <c r="C69" s="153" t="s">
        <v>78</v>
      </c>
      <c r="D69" s="154"/>
      <c r="E69" s="116">
        <v>17.55</v>
      </c>
      <c r="F69" s="116">
        <f>E69+9.1</f>
        <v>26.65</v>
      </c>
      <c r="G69" s="116">
        <f>F69+9.1</f>
        <v>35.75</v>
      </c>
      <c r="H69" s="23">
        <v>9.1</v>
      </c>
    </row>
    <row r="70" spans="1:12" ht="16.5" customHeight="1" x14ac:dyDescent="0.3">
      <c r="A70" s="155"/>
      <c r="B70" s="156"/>
      <c r="C70" s="150" t="s">
        <v>10</v>
      </c>
      <c r="D70" s="150"/>
      <c r="E70" s="23">
        <v>17.55</v>
      </c>
      <c r="F70" s="23">
        <v>26.3</v>
      </c>
      <c r="G70" s="23">
        <v>34.700000000000003</v>
      </c>
      <c r="H70" s="23">
        <v>9.1</v>
      </c>
    </row>
    <row r="71" spans="1:12" x14ac:dyDescent="0.3">
      <c r="A71" s="155"/>
      <c r="B71" s="156"/>
      <c r="C71" s="150" t="s">
        <v>11</v>
      </c>
      <c r="D71" s="150" t="s">
        <v>11</v>
      </c>
      <c r="E71" s="23">
        <v>17.55</v>
      </c>
      <c r="F71" s="23">
        <v>26.3</v>
      </c>
      <c r="G71" s="23">
        <v>34.700000000000003</v>
      </c>
      <c r="H71" s="23">
        <v>9.1</v>
      </c>
    </row>
    <row r="72" spans="1:12" x14ac:dyDescent="0.3">
      <c r="A72" s="155"/>
      <c r="B72" s="156"/>
      <c r="C72" s="150" t="s">
        <v>26</v>
      </c>
      <c r="D72" s="150" t="s">
        <v>28</v>
      </c>
      <c r="E72" s="116">
        <v>17.55</v>
      </c>
      <c r="F72" s="116">
        <f>E72+9.1</f>
        <v>26.65</v>
      </c>
      <c r="G72" s="116">
        <f>F72+9.1</f>
        <v>35.75</v>
      </c>
      <c r="H72" s="23">
        <v>9.1</v>
      </c>
    </row>
    <row r="73" spans="1:12" x14ac:dyDescent="0.3">
      <c r="A73" s="155"/>
      <c r="B73" s="156"/>
      <c r="C73" s="150" t="s">
        <v>27</v>
      </c>
      <c r="D73" s="150"/>
      <c r="E73" s="23">
        <v>26.55</v>
      </c>
      <c r="F73" s="23">
        <v>34.700000000000003</v>
      </c>
      <c r="G73" s="23">
        <v>42.8</v>
      </c>
      <c r="H73" s="23">
        <v>9.1</v>
      </c>
    </row>
    <row r="74" spans="1:12" x14ac:dyDescent="0.3">
      <c r="A74" s="155"/>
      <c r="B74" s="156"/>
      <c r="C74" s="150" t="s">
        <v>29</v>
      </c>
      <c r="D74" s="150"/>
      <c r="E74" s="23">
        <v>35</v>
      </c>
      <c r="F74" s="23">
        <v>51.55</v>
      </c>
      <c r="G74" s="23">
        <v>71.95</v>
      </c>
      <c r="H74" s="23">
        <v>9.1</v>
      </c>
    </row>
    <row r="75" spans="1:12" ht="16.5" customHeight="1" x14ac:dyDescent="0.25">
      <c r="A75" s="157" t="s">
        <v>79</v>
      </c>
      <c r="B75" s="157"/>
      <c r="C75" s="157"/>
      <c r="D75" s="157"/>
      <c r="E75" s="157"/>
      <c r="F75" s="157"/>
      <c r="G75" s="157"/>
      <c r="H75" s="157"/>
      <c r="I75" s="157"/>
    </row>
    <row r="76" spans="1:12" ht="6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</row>
    <row r="77" spans="1:12" x14ac:dyDescent="0.3">
      <c r="A77" s="21" t="s">
        <v>68</v>
      </c>
    </row>
    <row r="78" spans="1:12" ht="6" customHeight="1" x14ac:dyDescent="0.3">
      <c r="A78" s="24"/>
      <c r="J78" s="43"/>
    </row>
    <row r="79" spans="1:12" x14ac:dyDescent="0.3">
      <c r="A79" s="5" t="s">
        <v>69</v>
      </c>
      <c r="E79" s="46"/>
      <c r="J79" s="44"/>
    </row>
    <row r="80" spans="1:12" ht="16.5" customHeight="1" x14ac:dyDescent="0.3">
      <c r="A80" s="5" t="s">
        <v>70</v>
      </c>
      <c r="E80" s="46"/>
      <c r="F80" s="46"/>
      <c r="G80" s="46"/>
      <c r="H80" s="46"/>
      <c r="J80" s="45"/>
    </row>
    <row r="81" spans="1:24" ht="6" customHeight="1" x14ac:dyDescent="0.3">
      <c r="A81" s="24"/>
      <c r="J81" s="43"/>
    </row>
    <row r="82" spans="1:24" x14ac:dyDescent="0.3">
      <c r="A82" s="5" t="s">
        <v>71</v>
      </c>
    </row>
    <row r="83" spans="1:24" x14ac:dyDescent="0.3">
      <c r="A83" s="5" t="s">
        <v>72</v>
      </c>
    </row>
    <row r="84" spans="1:24" ht="6" customHeight="1" x14ac:dyDescent="0.3">
      <c r="A84" s="24"/>
      <c r="J84" s="43"/>
    </row>
    <row r="85" spans="1:24" x14ac:dyDescent="0.3">
      <c r="A85" s="5" t="s">
        <v>73</v>
      </c>
    </row>
    <row r="86" spans="1:24" x14ac:dyDescent="0.3">
      <c r="A86" s="5" t="s">
        <v>72</v>
      </c>
    </row>
    <row r="87" spans="1:24" ht="8.25" customHeight="1" thickBot="1" x14ac:dyDescent="0.35"/>
    <row r="88" spans="1:24" s="9" customFormat="1" ht="56.45" customHeight="1" thickBot="1" x14ac:dyDescent="0.3">
      <c r="B88" s="160" t="s">
        <v>123</v>
      </c>
      <c r="C88" s="161"/>
      <c r="D88" s="161"/>
      <c r="E88" s="161"/>
      <c r="F88" s="161"/>
      <c r="G88" s="161"/>
      <c r="H88" s="161"/>
      <c r="I88" s="25"/>
      <c r="J88" s="38"/>
      <c r="K88" s="38"/>
      <c r="L88" s="37"/>
      <c r="M88" s="37"/>
      <c r="N88" s="37"/>
      <c r="O88" s="37"/>
      <c r="P88" s="37"/>
      <c r="Q88" s="37"/>
      <c r="R88" s="38"/>
      <c r="S88" s="38"/>
      <c r="T88" s="38"/>
      <c r="U88" s="38"/>
      <c r="V88" s="38"/>
      <c r="W88" s="38"/>
      <c r="X88" s="38"/>
    </row>
    <row r="89" spans="1:24" ht="18" customHeight="1" x14ac:dyDescent="0.3">
      <c r="B89" s="158" t="s">
        <v>59</v>
      </c>
      <c r="C89" s="159"/>
      <c r="D89" s="159"/>
      <c r="E89" s="55" t="s">
        <v>53</v>
      </c>
      <c r="F89" s="56">
        <f>H33</f>
        <v>0.66800000000000004</v>
      </c>
      <c r="G89" s="55" t="s">
        <v>54</v>
      </c>
      <c r="H89" s="57">
        <f>F89</f>
        <v>0.66800000000000004</v>
      </c>
    </row>
    <row r="90" spans="1:24" ht="18" customHeight="1" x14ac:dyDescent="0.3">
      <c r="B90" s="145" t="s">
        <v>32</v>
      </c>
      <c r="C90" s="146"/>
      <c r="D90" s="146"/>
      <c r="E90" s="26">
        <v>658</v>
      </c>
      <c r="F90" s="62">
        <f t="shared" ref="F90:F112" si="1">SUM(E90*$F$89)</f>
        <v>439.54400000000004</v>
      </c>
      <c r="G90" s="26">
        <f>SUM(E90*2)</f>
        <v>1316</v>
      </c>
      <c r="H90" s="63">
        <f t="shared" ref="H90:H112" si="2">SUM(G90*$H$89)</f>
        <v>879.08800000000008</v>
      </c>
    </row>
    <row r="91" spans="1:24" ht="18" customHeight="1" x14ac:dyDescent="0.3">
      <c r="B91" s="143" t="s">
        <v>33</v>
      </c>
      <c r="C91" s="144"/>
      <c r="D91" s="144"/>
      <c r="E91" s="58">
        <v>17</v>
      </c>
      <c r="F91" s="59">
        <f t="shared" si="1"/>
        <v>11.356</v>
      </c>
      <c r="G91" s="58">
        <f t="shared" ref="G91:G112" si="3">SUM(E91*2)</f>
        <v>34</v>
      </c>
      <c r="H91" s="60">
        <f t="shared" si="2"/>
        <v>22.712</v>
      </c>
    </row>
    <row r="92" spans="1:24" ht="18" customHeight="1" x14ac:dyDescent="0.3">
      <c r="B92" s="145" t="s">
        <v>81</v>
      </c>
      <c r="C92" s="146"/>
      <c r="D92" s="146"/>
      <c r="E92" s="26">
        <v>1222</v>
      </c>
      <c r="F92" s="62">
        <f t="shared" si="1"/>
        <v>816.29600000000005</v>
      </c>
      <c r="G92" s="26">
        <f t="shared" si="3"/>
        <v>2444</v>
      </c>
      <c r="H92" s="63">
        <f t="shared" si="2"/>
        <v>1632.5920000000001</v>
      </c>
    </row>
    <row r="93" spans="1:24" ht="18" customHeight="1" x14ac:dyDescent="0.3">
      <c r="B93" s="143" t="s">
        <v>34</v>
      </c>
      <c r="C93" s="144"/>
      <c r="D93" s="144"/>
      <c r="E93" s="58">
        <v>950</v>
      </c>
      <c r="F93" s="59">
        <f t="shared" si="1"/>
        <v>634.6</v>
      </c>
      <c r="G93" s="58">
        <f t="shared" si="3"/>
        <v>1900</v>
      </c>
      <c r="H93" s="60">
        <f t="shared" si="2"/>
        <v>1269.2</v>
      </c>
    </row>
    <row r="94" spans="1:24" ht="18" customHeight="1" x14ac:dyDescent="0.3">
      <c r="B94" s="145" t="s">
        <v>35</v>
      </c>
      <c r="C94" s="146"/>
      <c r="D94" s="146"/>
      <c r="E94" s="26">
        <v>458</v>
      </c>
      <c r="F94" s="62">
        <f t="shared" si="1"/>
        <v>305.94400000000002</v>
      </c>
      <c r="G94" s="26">
        <f t="shared" si="3"/>
        <v>916</v>
      </c>
      <c r="H94" s="63">
        <f t="shared" si="2"/>
        <v>611.88800000000003</v>
      </c>
    </row>
    <row r="95" spans="1:24" ht="18" customHeight="1" x14ac:dyDescent="0.3">
      <c r="B95" s="143" t="s">
        <v>36</v>
      </c>
      <c r="C95" s="144"/>
      <c r="D95" s="144"/>
      <c r="E95" s="58">
        <v>100</v>
      </c>
      <c r="F95" s="59">
        <f t="shared" si="1"/>
        <v>66.8</v>
      </c>
      <c r="G95" s="58">
        <f t="shared" si="3"/>
        <v>200</v>
      </c>
      <c r="H95" s="60">
        <f t="shared" si="2"/>
        <v>133.6</v>
      </c>
    </row>
    <row r="96" spans="1:24" ht="18" customHeight="1" x14ac:dyDescent="0.3">
      <c r="B96" s="145" t="s">
        <v>37</v>
      </c>
      <c r="C96" s="146"/>
      <c r="D96" s="146"/>
      <c r="E96" s="26">
        <v>198</v>
      </c>
      <c r="F96" s="62">
        <f t="shared" si="1"/>
        <v>132.26400000000001</v>
      </c>
      <c r="G96" s="26">
        <f t="shared" si="3"/>
        <v>396</v>
      </c>
      <c r="H96" s="63">
        <f t="shared" si="2"/>
        <v>264.52800000000002</v>
      </c>
    </row>
    <row r="97" spans="2:11" ht="18" customHeight="1" x14ac:dyDescent="0.3">
      <c r="B97" s="143" t="s">
        <v>38</v>
      </c>
      <c r="C97" s="144"/>
      <c r="D97" s="144"/>
      <c r="E97" s="58">
        <v>69</v>
      </c>
      <c r="F97" s="59">
        <f t="shared" si="1"/>
        <v>46.092000000000006</v>
      </c>
      <c r="G97" s="58">
        <f t="shared" si="3"/>
        <v>138</v>
      </c>
      <c r="H97" s="60">
        <f t="shared" si="2"/>
        <v>92.184000000000012</v>
      </c>
    </row>
    <row r="98" spans="2:11" ht="18" customHeight="1" x14ac:dyDescent="0.3">
      <c r="B98" s="145" t="s">
        <v>39</v>
      </c>
      <c r="C98" s="146"/>
      <c r="D98" s="146"/>
      <c r="E98" s="26">
        <v>296</v>
      </c>
      <c r="F98" s="62">
        <f t="shared" si="1"/>
        <v>197.72800000000001</v>
      </c>
      <c r="G98" s="26">
        <f t="shared" si="3"/>
        <v>592</v>
      </c>
      <c r="H98" s="63">
        <f t="shared" si="2"/>
        <v>395.45600000000002</v>
      </c>
    </row>
    <row r="99" spans="2:11" ht="18" customHeight="1" x14ac:dyDescent="0.3">
      <c r="B99" s="143" t="s">
        <v>40</v>
      </c>
      <c r="C99" s="144"/>
      <c r="D99" s="144"/>
      <c r="E99" s="58">
        <v>978</v>
      </c>
      <c r="F99" s="59">
        <f t="shared" si="1"/>
        <v>653.30400000000009</v>
      </c>
      <c r="G99" s="58">
        <f t="shared" si="3"/>
        <v>1956</v>
      </c>
      <c r="H99" s="60">
        <f t="shared" si="2"/>
        <v>1306.6080000000002</v>
      </c>
    </row>
    <row r="100" spans="2:11" ht="18" customHeight="1" x14ac:dyDescent="0.3">
      <c r="B100" s="145" t="s">
        <v>41</v>
      </c>
      <c r="C100" s="146"/>
      <c r="D100" s="146"/>
      <c r="E100" s="26">
        <v>0</v>
      </c>
      <c r="F100" s="62">
        <f t="shared" si="1"/>
        <v>0</v>
      </c>
      <c r="G100" s="26">
        <f t="shared" si="3"/>
        <v>0</v>
      </c>
      <c r="H100" s="63">
        <f t="shared" si="2"/>
        <v>0</v>
      </c>
    </row>
    <row r="101" spans="2:11" ht="18" customHeight="1" x14ac:dyDescent="0.3">
      <c r="B101" s="143" t="s">
        <v>42</v>
      </c>
      <c r="C101" s="144"/>
      <c r="D101" s="144"/>
      <c r="E101" s="58">
        <v>250</v>
      </c>
      <c r="F101" s="59">
        <f t="shared" si="1"/>
        <v>167</v>
      </c>
      <c r="G101" s="58">
        <f t="shared" si="3"/>
        <v>500</v>
      </c>
      <c r="H101" s="60">
        <f t="shared" si="2"/>
        <v>334</v>
      </c>
    </row>
    <row r="102" spans="2:11" ht="18" customHeight="1" x14ac:dyDescent="0.3">
      <c r="B102" s="145" t="s">
        <v>43</v>
      </c>
      <c r="C102" s="146"/>
      <c r="D102" s="146"/>
      <c r="E102" s="26">
        <v>536</v>
      </c>
      <c r="F102" s="62">
        <f t="shared" si="1"/>
        <v>358.048</v>
      </c>
      <c r="G102" s="26">
        <f t="shared" si="3"/>
        <v>1072</v>
      </c>
      <c r="H102" s="63">
        <f t="shared" si="2"/>
        <v>716.096</v>
      </c>
    </row>
    <row r="103" spans="2:11" ht="18" customHeight="1" x14ac:dyDescent="0.3">
      <c r="B103" s="143" t="s">
        <v>44</v>
      </c>
      <c r="C103" s="144"/>
      <c r="D103" s="144"/>
      <c r="E103" s="58">
        <v>637</v>
      </c>
      <c r="F103" s="59">
        <f t="shared" si="1"/>
        <v>425.51600000000002</v>
      </c>
      <c r="G103" s="58">
        <f t="shared" si="3"/>
        <v>1274</v>
      </c>
      <c r="H103" s="60">
        <f t="shared" si="2"/>
        <v>851.03200000000004</v>
      </c>
    </row>
    <row r="104" spans="2:11" ht="18" customHeight="1" x14ac:dyDescent="0.3">
      <c r="B104" s="145" t="s">
        <v>45</v>
      </c>
      <c r="C104" s="146"/>
      <c r="D104" s="146"/>
      <c r="E104" s="26">
        <v>67</v>
      </c>
      <c r="F104" s="62">
        <f t="shared" si="1"/>
        <v>44.756</v>
      </c>
      <c r="G104" s="26">
        <f t="shared" si="3"/>
        <v>134</v>
      </c>
      <c r="H104" s="63">
        <f t="shared" si="2"/>
        <v>89.512</v>
      </c>
    </row>
    <row r="105" spans="2:11" ht="18" customHeight="1" x14ac:dyDescent="0.3">
      <c r="B105" s="143" t="s">
        <v>46</v>
      </c>
      <c r="C105" s="144"/>
      <c r="D105" s="144"/>
      <c r="E105" s="58">
        <v>57</v>
      </c>
      <c r="F105" s="59">
        <f t="shared" si="1"/>
        <v>38.076000000000001</v>
      </c>
      <c r="G105" s="58">
        <f t="shared" si="3"/>
        <v>114</v>
      </c>
      <c r="H105" s="60">
        <f t="shared" si="2"/>
        <v>76.152000000000001</v>
      </c>
    </row>
    <row r="106" spans="2:11" ht="18" customHeight="1" x14ac:dyDescent="0.3">
      <c r="B106" s="145" t="s">
        <v>47</v>
      </c>
      <c r="C106" s="146"/>
      <c r="D106" s="146"/>
      <c r="E106" s="26">
        <v>61</v>
      </c>
      <c r="F106" s="62">
        <f t="shared" si="1"/>
        <v>40.748000000000005</v>
      </c>
      <c r="G106" s="26">
        <f t="shared" si="3"/>
        <v>122</v>
      </c>
      <c r="H106" s="63">
        <f t="shared" si="2"/>
        <v>81.496000000000009</v>
      </c>
    </row>
    <row r="107" spans="2:11" ht="18" customHeight="1" x14ac:dyDescent="0.3">
      <c r="B107" s="143" t="s">
        <v>122</v>
      </c>
      <c r="C107" s="144"/>
      <c r="D107" s="144"/>
      <c r="E107" s="58">
        <v>894</v>
      </c>
      <c r="F107" s="59">
        <f t="shared" si="1"/>
        <v>597.19200000000001</v>
      </c>
      <c r="G107" s="58">
        <f t="shared" si="3"/>
        <v>1788</v>
      </c>
      <c r="H107" s="60">
        <f t="shared" si="2"/>
        <v>1194.384</v>
      </c>
      <c r="K107" s="42"/>
    </row>
    <row r="108" spans="2:11" ht="18" customHeight="1" x14ac:dyDescent="0.3">
      <c r="B108" s="145" t="s">
        <v>48</v>
      </c>
      <c r="C108" s="146"/>
      <c r="D108" s="146"/>
      <c r="E108" s="26">
        <v>161</v>
      </c>
      <c r="F108" s="62">
        <f t="shared" si="1"/>
        <v>107.548</v>
      </c>
      <c r="G108" s="26">
        <f t="shared" si="3"/>
        <v>322</v>
      </c>
      <c r="H108" s="63">
        <f t="shared" si="2"/>
        <v>215.096</v>
      </c>
    </row>
    <row r="109" spans="2:11" ht="18" customHeight="1" x14ac:dyDescent="0.3">
      <c r="B109" s="143" t="s">
        <v>49</v>
      </c>
      <c r="C109" s="144"/>
      <c r="D109" s="144"/>
      <c r="E109" s="58">
        <v>160</v>
      </c>
      <c r="F109" s="59">
        <f t="shared" si="1"/>
        <v>106.88000000000001</v>
      </c>
      <c r="G109" s="58">
        <f t="shared" si="3"/>
        <v>320</v>
      </c>
      <c r="H109" s="60">
        <f t="shared" si="2"/>
        <v>213.76000000000002</v>
      </c>
    </row>
    <row r="110" spans="2:11" ht="18" customHeight="1" x14ac:dyDescent="0.3">
      <c r="B110" s="145" t="s">
        <v>50</v>
      </c>
      <c r="C110" s="146"/>
      <c r="D110" s="146"/>
      <c r="E110" s="26">
        <v>74</v>
      </c>
      <c r="F110" s="62">
        <f t="shared" si="1"/>
        <v>49.432000000000002</v>
      </c>
      <c r="G110" s="26">
        <f t="shared" si="3"/>
        <v>148</v>
      </c>
      <c r="H110" s="63">
        <f t="shared" si="2"/>
        <v>98.864000000000004</v>
      </c>
    </row>
    <row r="111" spans="2:11" ht="18" customHeight="1" x14ac:dyDescent="0.3">
      <c r="B111" s="143" t="s">
        <v>51</v>
      </c>
      <c r="C111" s="144"/>
      <c r="D111" s="144"/>
      <c r="E111" s="58">
        <v>137</v>
      </c>
      <c r="F111" s="59">
        <f t="shared" si="1"/>
        <v>91.516000000000005</v>
      </c>
      <c r="G111" s="58">
        <f t="shared" si="3"/>
        <v>274</v>
      </c>
      <c r="H111" s="60">
        <f t="shared" si="2"/>
        <v>183.03200000000001</v>
      </c>
    </row>
    <row r="112" spans="2:11" ht="18" customHeight="1" thickBot="1" x14ac:dyDescent="0.35">
      <c r="B112" s="162" t="s">
        <v>52</v>
      </c>
      <c r="C112" s="163"/>
      <c r="D112" s="163"/>
      <c r="E112" s="113">
        <v>527</v>
      </c>
      <c r="F112" s="62">
        <f t="shared" si="1"/>
        <v>352.036</v>
      </c>
      <c r="G112" s="26">
        <f t="shared" si="3"/>
        <v>1054</v>
      </c>
      <c r="H112" s="63">
        <f t="shared" si="2"/>
        <v>704.072</v>
      </c>
    </row>
    <row r="113" spans="5:8" x14ac:dyDescent="0.3">
      <c r="E113" s="27"/>
      <c r="F113" s="28"/>
      <c r="G113" s="27"/>
      <c r="H113" s="28"/>
    </row>
    <row r="114" spans="5:8" x14ac:dyDescent="0.3">
      <c r="E114" s="27"/>
      <c r="F114" s="28"/>
      <c r="G114" s="27"/>
      <c r="H114" s="28"/>
    </row>
    <row r="115" spans="5:8" x14ac:dyDescent="0.3">
      <c r="E115" s="27"/>
      <c r="F115" s="28"/>
      <c r="G115" s="27"/>
      <c r="H115" s="28"/>
    </row>
    <row r="116" spans="5:8" x14ac:dyDescent="0.3">
      <c r="E116" s="27"/>
      <c r="F116" s="28"/>
      <c r="G116" s="27"/>
      <c r="H116" s="28"/>
    </row>
    <row r="117" spans="5:8" x14ac:dyDescent="0.3">
      <c r="E117" s="27"/>
      <c r="F117" s="28"/>
      <c r="G117" s="27"/>
      <c r="H117" s="28"/>
    </row>
    <row r="118" spans="5:8" x14ac:dyDescent="0.3">
      <c r="E118" s="27"/>
      <c r="F118" s="28"/>
      <c r="G118" s="27"/>
      <c r="H118" s="28"/>
    </row>
    <row r="119" spans="5:8" x14ac:dyDescent="0.3">
      <c r="E119" s="27"/>
      <c r="F119" s="28"/>
      <c r="G119" s="27"/>
      <c r="H119" s="28"/>
    </row>
    <row r="120" spans="5:8" x14ac:dyDescent="0.3">
      <c r="E120" s="27"/>
      <c r="F120" s="28"/>
      <c r="G120" s="27"/>
      <c r="H120" s="28"/>
    </row>
    <row r="121" spans="5:8" x14ac:dyDescent="0.3">
      <c r="E121" s="27"/>
      <c r="F121" s="28"/>
      <c r="G121" s="27"/>
      <c r="H121" s="28"/>
    </row>
  </sheetData>
  <sheetProtection algorithmName="SHA-512" hashValue="IjNLq0S679H+YShcA+lGDdRhBJYP3uDgW7+fSgdNIeKyL2NTdyP8sBiA5OlR4X8qHurkOV56dYH0jVXxhg9FJw==" saltValue="wNhPUTcTlyVaPld279eQEQ==" spinCount="100000" sheet="1" selectLockedCells="1"/>
  <mergeCells count="69">
    <mergeCell ref="G7:I7"/>
    <mergeCell ref="A10:I10"/>
    <mergeCell ref="B7:E7"/>
    <mergeCell ref="C9:D9"/>
    <mergeCell ref="G9:I9"/>
    <mergeCell ref="E9:F9"/>
    <mergeCell ref="A9:B9"/>
    <mergeCell ref="B8:I8"/>
    <mergeCell ref="A1:I1"/>
    <mergeCell ref="A2:I2"/>
    <mergeCell ref="A3:I3"/>
    <mergeCell ref="B5:E5"/>
    <mergeCell ref="C6:E6"/>
    <mergeCell ref="G5:I5"/>
    <mergeCell ref="G6:I6"/>
    <mergeCell ref="A4:G4"/>
    <mergeCell ref="H4:I4"/>
    <mergeCell ref="B104:D104"/>
    <mergeCell ref="B105:D105"/>
    <mergeCell ref="B111:D111"/>
    <mergeCell ref="B112:D112"/>
    <mergeCell ref="B106:D106"/>
    <mergeCell ref="B107:D107"/>
    <mergeCell ref="B108:D108"/>
    <mergeCell ref="B109:D109"/>
    <mergeCell ref="B110:D110"/>
    <mergeCell ref="B102:D102"/>
    <mergeCell ref="B103:D103"/>
    <mergeCell ref="C69:D69"/>
    <mergeCell ref="A69:B74"/>
    <mergeCell ref="A75:I75"/>
    <mergeCell ref="B89:D89"/>
    <mergeCell ref="B88:H88"/>
    <mergeCell ref="B101:D101"/>
    <mergeCell ref="B99:D99"/>
    <mergeCell ref="B100:D100"/>
    <mergeCell ref="B92:D92"/>
    <mergeCell ref="B93:D93"/>
    <mergeCell ref="B94:D94"/>
    <mergeCell ref="C72:D72"/>
    <mergeCell ref="C73:D73"/>
    <mergeCell ref="C74:D74"/>
    <mergeCell ref="B95:D95"/>
    <mergeCell ref="B96:D96"/>
    <mergeCell ref="B97:D97"/>
    <mergeCell ref="B98:D98"/>
    <mergeCell ref="A39:B39"/>
    <mergeCell ref="C39:G39"/>
    <mergeCell ref="B90:D90"/>
    <mergeCell ref="B91:D91"/>
    <mergeCell ref="A68:B68"/>
    <mergeCell ref="A50:C50"/>
    <mergeCell ref="C68:D68"/>
    <mergeCell ref="C70:D70"/>
    <mergeCell ref="C71:D71"/>
    <mergeCell ref="F48:G48"/>
    <mergeCell ref="A40:B40"/>
    <mergeCell ref="C40:G40"/>
    <mergeCell ref="A12:I12"/>
    <mergeCell ref="A46:I46"/>
    <mergeCell ref="A33:E34"/>
    <mergeCell ref="A18:I18"/>
    <mergeCell ref="A44:I44"/>
    <mergeCell ref="A35:D35"/>
    <mergeCell ref="F42:G42"/>
    <mergeCell ref="A36:D36"/>
    <mergeCell ref="A45:I45"/>
    <mergeCell ref="A37:H37"/>
    <mergeCell ref="A38:C38"/>
  </mergeCells>
  <phoneticPr fontId="38" type="noConversion"/>
  <printOptions horizontalCentered="1"/>
  <pageMargins left="0" right="0" top="0.15748031496062992" bottom="0.15748031496062992" header="0" footer="0"/>
  <pageSetup paperSize="5" scale="95" fitToHeight="2" orientation="portrait" r:id="rId1"/>
  <rowBreaks count="1" manualBreakCount="1">
    <brk id="48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locked="0" defaultSize="0" autoFill="0" autoLine="0" autoPict="0">
                <anchor moveWithCells="1">
                  <from>
                    <xdr:col>1</xdr:col>
                    <xdr:colOff>657225</xdr:colOff>
                    <xdr:row>30</xdr:row>
                    <xdr:rowOff>352425</xdr:rowOff>
                  </from>
                  <to>
                    <xdr:col>2</xdr:col>
                    <xdr:colOff>190500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locked="0" defaultSize="0" autoFill="0" autoLine="0" autoPict="0">
                <anchor moveWithCells="1">
                  <from>
                    <xdr:col>3</xdr:col>
                    <xdr:colOff>742950</xdr:colOff>
                    <xdr:row>30</xdr:row>
                    <xdr:rowOff>352425</xdr:rowOff>
                  </from>
                  <to>
                    <xdr:col>4</xdr:col>
                    <xdr:colOff>276225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locked="0" defaultSize="0" autoFill="0" autoLine="0" autoPict="0">
                <anchor moveWithCells="1">
                  <from>
                    <xdr:col>5</xdr:col>
                    <xdr:colOff>657225</xdr:colOff>
                    <xdr:row>30</xdr:row>
                    <xdr:rowOff>352425</xdr:rowOff>
                  </from>
                  <to>
                    <xdr:col>6</xdr:col>
                    <xdr:colOff>200025</xdr:colOff>
                    <xdr:row>32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B1802-186A-423E-A6D5-F06734CB6B70}">
  <dimension ref="A1:B6"/>
  <sheetViews>
    <sheetView workbookViewId="0">
      <selection activeCell="C12" sqref="C12"/>
    </sheetView>
  </sheetViews>
  <sheetFormatPr baseColWidth="10" defaultRowHeight="15" x14ac:dyDescent="0.25"/>
  <cols>
    <col min="1" max="1" width="54.85546875" bestFit="1" customWidth="1"/>
  </cols>
  <sheetData>
    <row r="1" spans="1:2" x14ac:dyDescent="0.25">
      <c r="A1" s="3" t="s">
        <v>116</v>
      </c>
      <c r="B1" s="3" t="s">
        <v>117</v>
      </c>
    </row>
    <row r="2" spans="1:2" x14ac:dyDescent="0.25">
      <c r="A2" t="s">
        <v>114</v>
      </c>
      <c r="B2" s="110">
        <v>0</v>
      </c>
    </row>
    <row r="3" spans="1:2" x14ac:dyDescent="0.25">
      <c r="A3" t="s">
        <v>115</v>
      </c>
      <c r="B3" s="110">
        <v>-30.3</v>
      </c>
    </row>
    <row r="4" spans="1:2" x14ac:dyDescent="0.25">
      <c r="A4" s="32" t="s">
        <v>118</v>
      </c>
      <c r="B4" s="111">
        <v>-90.3</v>
      </c>
    </row>
    <row r="5" spans="1:2" x14ac:dyDescent="0.25">
      <c r="A5" s="32" t="s">
        <v>119</v>
      </c>
      <c r="B5" s="112">
        <f>B4-60</f>
        <v>-150.30000000000001</v>
      </c>
    </row>
    <row r="6" spans="1:2" x14ac:dyDescent="0.25">
      <c r="A6" s="32" t="s">
        <v>120</v>
      </c>
      <c r="B6" s="112">
        <f>B5-60</f>
        <v>-210.3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>CSN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Caron</dc:creator>
  <cp:lastModifiedBy>Étienne Gosselin</cp:lastModifiedBy>
  <cp:lastPrinted>2025-10-27T15:32:00Z</cp:lastPrinted>
  <dcterms:created xsi:type="dcterms:W3CDTF">2015-09-03T19:54:20Z</dcterms:created>
  <dcterms:modified xsi:type="dcterms:W3CDTF">2026-10-15T15:23:14Z</dcterms:modified>
</cp:coreProperties>
</file>